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9320" windowHeight="7935" activeTab="0"/>
  </bookViews>
  <sheets>
    <sheet name="ІІІ етап" sheetId="1" r:id="rId1"/>
  </sheets>
  <definedNames>
    <definedName name="_xlnm.Print_Area" localSheetId="0">'ІІІ етап'!$B$1:$X$18</definedName>
  </definedNames>
  <calcPr fullCalcOnLoad="1"/>
</workbook>
</file>

<file path=xl/sharedStrings.xml><?xml version="1.0" encoding="utf-8"?>
<sst xmlns="http://schemas.openxmlformats.org/spreadsheetml/2006/main" count="111" uniqueCount="58">
  <si>
    <t>Назва проекту</t>
  </si>
  <si>
    <t>Дата реєстрації</t>
  </si>
  <si>
    <t>Реєстраційний номер</t>
  </si>
  <si>
    <t>Загальна вартість, грн.</t>
  </si>
  <si>
    <t>Частина співфінансування</t>
  </si>
  <si>
    <t>Термін окупності, роки</t>
  </si>
  <si>
    <t>Наказ замовника про затвердження ПКД</t>
  </si>
  <si>
    <t xml:space="preserve"> Економія ПЕР від реалізації заходу </t>
  </si>
  <si>
    <t>Місцевий бюджет</t>
  </si>
  <si>
    <t>Обласний бюджет</t>
  </si>
  <si>
    <t>в натуральних показниках</t>
  </si>
  <si>
    <t>загальна вартість</t>
  </si>
  <si>
    <t>економія, %</t>
  </si>
  <si>
    <t>грн.</t>
  </si>
  <si>
    <t>%</t>
  </si>
  <si>
    <t>теплоенергія, Гкал</t>
  </si>
  <si>
    <t>інші види палива, т у.п.</t>
  </si>
  <si>
    <t>тис. грн.</t>
  </si>
  <si>
    <t>Х</t>
  </si>
  <si>
    <t>Разом по управлінню:</t>
  </si>
  <si>
    <t>Разом по структурних підрозділах облдержадміністрації:</t>
  </si>
  <si>
    <t>РАЗОМ:</t>
  </si>
  <si>
    <t>Кількість:</t>
  </si>
  <si>
    <t>Назва експертної організації</t>
  </si>
  <si>
    <t>номер етапу фінансування</t>
  </si>
  <si>
    <r>
      <t>електроенергія, тис. кВт</t>
    </r>
    <r>
      <rPr>
        <b/>
        <vertAlign val="subscript"/>
        <sz val="12"/>
        <rFont val="Times New Roman"/>
        <family val="1"/>
      </rPr>
      <t>*</t>
    </r>
    <r>
      <rPr>
        <b/>
        <sz val="12"/>
        <rFont val="Times New Roman"/>
        <family val="1"/>
      </rPr>
      <t>г</t>
    </r>
  </si>
  <si>
    <r>
      <t>природний газ, тис. м</t>
    </r>
    <r>
      <rPr>
        <b/>
        <vertAlign val="superscript"/>
        <sz val="12"/>
        <rFont val="Times New Roman"/>
        <family val="1"/>
      </rPr>
      <t>3</t>
    </r>
  </si>
  <si>
    <t>млн.грн.</t>
  </si>
  <si>
    <t>Рівень споживання ПЕР по установі (організації) за 2018 рік</t>
  </si>
  <si>
    <r>
      <t>водопостачання і відведення, тис. м</t>
    </r>
    <r>
      <rPr>
        <b/>
        <vertAlign val="superscript"/>
        <sz val="12"/>
        <rFont val="Times New Roman"/>
        <family val="1"/>
      </rPr>
      <t>3</t>
    </r>
  </si>
  <si>
    <t>026</t>
  </si>
  <si>
    <t>Реконструкція системи газопостачання паливних та внутрішньомайданчикових газопроводів КЗ "Клеванська загальноосвітня санаторна школа-інтернат І-ІІІ ступенів" Рівненської обласної ради на вул. Б.Хмельницького, 47 в смт. Клевань Рівненського району Рівненської області</t>
  </si>
  <si>
    <t>ТОВ "Експертиза МВК"</t>
  </si>
  <si>
    <t>від 14.12.2018 № 18635</t>
  </si>
  <si>
    <t>Управління освіти і науки облдержадміністрації</t>
  </si>
  <si>
    <t>028</t>
  </si>
  <si>
    <t>Наказ КЗ Клеванська ЗОШ СШІ І-ІІІ ст." РОР від 18.12.2018 № 416</t>
  </si>
  <si>
    <t>029</t>
  </si>
  <si>
    <t>ТОВ "Проексп"</t>
  </si>
  <si>
    <t>від 07.05.2019 №0315-19/ПРОЕКСП</t>
  </si>
  <si>
    <t>РОІППО віл 13.05.2019 № 14</t>
  </si>
  <si>
    <t>Корецький район</t>
  </si>
  <si>
    <t>030</t>
  </si>
  <si>
    <t>Разом по району:</t>
  </si>
  <si>
    <t>Разом по районах:</t>
  </si>
  <si>
    <t>Філія ДП "УДБЕ" у області</t>
  </si>
  <si>
    <t>від 15.05.2019 № 18-0332-19</t>
  </si>
  <si>
    <t>Наказ Корецького РТЦСО (НСП) від 16.05.2019 № 9</t>
  </si>
  <si>
    <t>№ і дата експерт-ного звіту</t>
  </si>
  <si>
    <r>
      <t>водопостачання і відведення,              тис. м</t>
    </r>
    <r>
      <rPr>
        <b/>
        <vertAlign val="superscript"/>
        <sz val="12"/>
        <rFont val="Times New Roman"/>
        <family val="1"/>
      </rPr>
      <t>3</t>
    </r>
  </si>
  <si>
    <t xml:space="preserve">Примітка: * - </t>
  </si>
  <si>
    <t>вказано середнє споживання природного газу за 2016, 2017 та 2018 роки</t>
  </si>
  <si>
    <t>Капітальний ремонт системи опалення та гарячої води приміщення Рівненського обласного інституту післядипломної педагогічної освіти із встановленням автоматичної системи регулювання в м. Рівне по вул. Чорновола, 74</t>
  </si>
  <si>
    <t>Наказ КЗ "Мізоцька СЗОШ-І І-ІІ ст." РОР від 17.05.2019 № 55</t>
  </si>
  <si>
    <t>від 20.05.2019 № 18-0368-19/КД</t>
  </si>
  <si>
    <t>Реконструкція (із застосуванням енергозберігаючих технологій) котельні будівлі відділення стаціонарного догляду для постійного або тимчасового проживання Корецького районного територіального центру соціального обслуговування (надання соціальних послуг), Корецький район, с. Крилів, вул. Молодіжна, 9а</t>
  </si>
  <si>
    <t>Капітальний ремонт системи опалення будівлі навчального корпусу № 1 КЗ "Мізоцька спеціальна загальноосвітня школа-інтернат І-ІІ ст." Рівненської обласної ради за адресою: Здолбунівський район, смт. Мізоч, вул. Хмельницького, 35 *</t>
  </si>
  <si>
    <t>Проекти, що подані на ІІІ етап Обласного конкурсу проектів з енергоефективності у 2019 році</t>
  </si>
</sst>
</file>

<file path=xl/styles.xml><?xml version="1.0" encoding="utf-8"?>
<styleSheet xmlns="http://schemas.openxmlformats.org/spreadsheetml/2006/main">
  <numFmts count="28">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0"/>
    <numFmt numFmtId="173" formatCode="0.000"/>
    <numFmt numFmtId="174" formatCode="0.0000"/>
    <numFmt numFmtId="175" formatCode="0.00000"/>
    <numFmt numFmtId="176" formatCode="0.0000000"/>
    <numFmt numFmtId="177" formatCode="0.000000"/>
    <numFmt numFmtId="178" formatCode="&quot;Да&quot;;&quot;Да&quot;;&quot;Нет&quot;"/>
    <numFmt numFmtId="179" formatCode="&quot;Истина&quot;;&quot;Истина&quot;;&quot;Ложь&quot;"/>
    <numFmt numFmtId="180" formatCode="&quot;Вкл&quot;;&quot;Вкл&quot;;&quot;Выкл&quot;"/>
    <numFmt numFmtId="181" formatCode="[$€-2]\ ###,000_);[Red]\([$€-2]\ ###,000\)"/>
    <numFmt numFmtId="182" formatCode="[$-FC19]d\ mmmm\ yyyy\ &quot;г.&quot;"/>
    <numFmt numFmtId="183" formatCode="#,##0.0"/>
  </numFmts>
  <fonts count="40">
    <font>
      <sz val="11"/>
      <color indexed="8"/>
      <name val="Calibri"/>
      <family val="2"/>
    </font>
    <font>
      <sz val="10"/>
      <name val="Arial"/>
      <family val="0"/>
    </font>
    <font>
      <b/>
      <sz val="14"/>
      <name val="Times New Roman"/>
      <family val="1"/>
    </font>
    <font>
      <b/>
      <sz val="12"/>
      <name val="Times New Roman"/>
      <family val="1"/>
    </font>
    <font>
      <b/>
      <sz val="16"/>
      <name val="Times New Roman"/>
      <family val="1"/>
    </font>
    <font>
      <b/>
      <sz val="13"/>
      <name val="Times New Roman"/>
      <family val="1"/>
    </font>
    <font>
      <sz val="12"/>
      <name val="Arial"/>
      <family val="2"/>
    </font>
    <font>
      <sz val="14"/>
      <name val="Times New Roman"/>
      <family val="1"/>
    </font>
    <font>
      <sz val="16"/>
      <name val="Times New Roman"/>
      <family val="1"/>
    </font>
    <font>
      <sz val="12"/>
      <name val="Times New Roman"/>
      <family val="1"/>
    </font>
    <font>
      <sz val="13"/>
      <name val="Times New Roman"/>
      <family val="1"/>
    </font>
    <font>
      <sz val="10"/>
      <name val="Times New Roman"/>
      <family val="1"/>
    </font>
    <font>
      <sz val="8"/>
      <name val="Calibri"/>
      <family val="2"/>
    </font>
    <font>
      <b/>
      <sz val="18"/>
      <name val="Times New Roman"/>
      <family val="1"/>
    </font>
    <font>
      <b/>
      <vertAlign val="subscript"/>
      <sz val="12"/>
      <name val="Times New Roman"/>
      <family val="1"/>
    </font>
    <font>
      <b/>
      <vertAlign val="superscript"/>
      <sz val="12"/>
      <name val="Times New Roman"/>
      <family val="1"/>
    </font>
    <font>
      <b/>
      <i/>
      <sz val="18"/>
      <name val="Times New Roman"/>
      <family val="1"/>
    </font>
    <font>
      <b/>
      <sz val="11.5"/>
      <name val="Times New Roman"/>
      <family val="1"/>
    </font>
    <font>
      <sz val="11.5"/>
      <name val="Times New Roman"/>
      <family val="1"/>
    </font>
    <font>
      <sz val="22"/>
      <name val="Arial"/>
      <family val="2"/>
    </font>
    <font>
      <sz val="18"/>
      <name val="Arial"/>
      <family val="2"/>
    </font>
    <font>
      <sz val="14"/>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1"/>
      <color indexed="1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1"/>
      <color indexed="2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s>
  <fills count="26">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s>
  <borders count="19">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style="thin"/>
      <right style="medium"/>
      <top style="thin"/>
      <bottom style="thin"/>
    </border>
    <border>
      <left style="medium"/>
      <right style="thin"/>
      <top style="thin"/>
      <bottom style="thin"/>
    </border>
    <border>
      <left style="thin"/>
      <right style="thin"/>
      <top style="thin"/>
      <bottom style="medium"/>
    </border>
    <border>
      <left style="thin"/>
      <right style="medium"/>
      <top style="thin"/>
      <bottom style="medium"/>
    </border>
    <border>
      <left style="thin"/>
      <right style="thin"/>
      <top style="medium"/>
      <bottom style="thin"/>
    </border>
    <border>
      <left style="thin"/>
      <right style="medium"/>
      <top style="medium"/>
      <bottom style="thin"/>
    </border>
    <border>
      <left style="medium"/>
      <right style="thin"/>
      <top style="thin"/>
      <bottom style="medium"/>
    </border>
    <border>
      <left style="medium"/>
      <right style="thin"/>
      <top style="medium"/>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0" fontId="23" fillId="7" borderId="1" applyNumberFormat="0" applyAlignment="0" applyProtection="0"/>
    <xf numFmtId="0" fontId="24" fillId="20" borderId="2" applyNumberFormat="0" applyAlignment="0" applyProtection="0"/>
    <xf numFmtId="0" fontId="25" fillId="20" borderId="1" applyNumberFormat="0" applyAlignment="0" applyProtection="0"/>
    <xf numFmtId="0" fontId="26"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7" fillId="0" borderId="3" applyNumberFormat="0" applyFill="0" applyAlignment="0" applyProtection="0"/>
    <xf numFmtId="0" fontId="28" fillId="0" borderId="4" applyNumberFormat="0" applyFill="0" applyAlignment="0" applyProtection="0"/>
    <xf numFmtId="0" fontId="29" fillId="0" borderId="5" applyNumberFormat="0" applyFill="0" applyAlignment="0" applyProtection="0"/>
    <xf numFmtId="0" fontId="29" fillId="0" borderId="0" applyNumberFormat="0" applyFill="0" applyBorder="0" applyAlignment="0" applyProtection="0"/>
    <xf numFmtId="0" fontId="30" fillId="0" borderId="6" applyNumberFormat="0" applyFill="0" applyAlignment="0" applyProtection="0"/>
    <xf numFmtId="0" fontId="31" fillId="21" borderId="7" applyNumberFormat="0" applyAlignment="0" applyProtection="0"/>
    <xf numFmtId="0" fontId="32" fillId="0" borderId="0" applyNumberFormat="0" applyFill="0" applyBorder="0" applyAlignment="0" applyProtection="0"/>
    <xf numFmtId="0" fontId="33" fillId="22" borderId="0" applyNumberFormat="0" applyBorder="0" applyAlignment="0" applyProtection="0"/>
    <xf numFmtId="0" fontId="1" fillId="0" borderId="0">
      <alignment/>
      <protection/>
    </xf>
    <xf numFmtId="0" fontId="34" fillId="0" borderId="0" applyNumberFormat="0" applyFill="0" applyBorder="0" applyAlignment="0" applyProtection="0"/>
    <xf numFmtId="0" fontId="35" fillId="3" borderId="0" applyNumberFormat="0" applyBorder="0" applyAlignment="0" applyProtection="0"/>
    <xf numFmtId="0" fontId="36"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7" fillId="0" borderId="9" applyNumberFormat="0" applyFill="0" applyAlignment="0" applyProtection="0"/>
    <xf numFmtId="0" fontId="38"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39" fillId="4" borderId="0" applyNumberFormat="0" applyBorder="0" applyAlignment="0" applyProtection="0"/>
  </cellStyleXfs>
  <cellXfs count="103">
    <xf numFmtId="0" fontId="0" fillId="0" borderId="0" xfId="0" applyAlignment="1">
      <alignment/>
    </xf>
    <xf numFmtId="0" fontId="2" fillId="24" borderId="0" xfId="53" applyFont="1" applyFill="1" applyAlignment="1">
      <alignment horizontal="center" vertical="center"/>
      <protection/>
    </xf>
    <xf numFmtId="0" fontId="1" fillId="0" borderId="0" xfId="53" applyFont="1" applyBorder="1">
      <alignment/>
      <protection/>
    </xf>
    <xf numFmtId="0" fontId="1" fillId="0" borderId="0" xfId="53" applyFont="1">
      <alignment/>
      <protection/>
    </xf>
    <xf numFmtId="0" fontId="6" fillId="0" borderId="0" xfId="53" applyFont="1">
      <alignment/>
      <protection/>
    </xf>
    <xf numFmtId="2" fontId="9" fillId="0" borderId="0" xfId="53" applyNumberFormat="1" applyFont="1" applyFill="1" applyBorder="1" applyAlignment="1">
      <alignment horizontal="center" vertical="center" wrapText="1"/>
      <protection/>
    </xf>
    <xf numFmtId="0" fontId="9" fillId="0" borderId="10" xfId="53" applyFont="1" applyFill="1" applyBorder="1" applyAlignment="1">
      <alignment horizontal="center" vertical="center" wrapText="1"/>
      <protection/>
    </xf>
    <xf numFmtId="172" fontId="5" fillId="25" borderId="10" xfId="53" applyNumberFormat="1" applyFont="1" applyFill="1" applyBorder="1" applyAlignment="1">
      <alignment horizontal="center" vertical="center" wrapText="1"/>
      <protection/>
    </xf>
    <xf numFmtId="0" fontId="6" fillId="0" borderId="0" xfId="53" applyFont="1" applyBorder="1">
      <alignment/>
      <protection/>
    </xf>
    <xf numFmtId="1" fontId="9" fillId="0" borderId="10" xfId="53" applyNumberFormat="1" applyFont="1" applyFill="1" applyBorder="1" applyAlignment="1">
      <alignment horizontal="center" vertical="center" wrapText="1"/>
      <protection/>
    </xf>
    <xf numFmtId="2" fontId="3" fillId="0" borderId="0" xfId="53" applyNumberFormat="1" applyFont="1" applyFill="1" applyBorder="1" applyAlignment="1">
      <alignment horizontal="center" vertical="center" wrapText="1"/>
      <protection/>
    </xf>
    <xf numFmtId="172" fontId="3" fillId="0" borderId="0" xfId="53" applyNumberFormat="1" applyFont="1" applyFill="1" applyBorder="1" applyAlignment="1">
      <alignment horizontal="center" vertical="center" wrapText="1"/>
      <protection/>
    </xf>
    <xf numFmtId="0" fontId="11" fillId="0" borderId="0" xfId="53" applyFont="1" applyBorder="1" applyAlignment="1">
      <alignment horizontal="center" vertical="center"/>
      <protection/>
    </xf>
    <xf numFmtId="0" fontId="7" fillId="0" borderId="0" xfId="53" applyFont="1" applyFill="1" applyAlignment="1">
      <alignment horizontal="center"/>
      <protection/>
    </xf>
    <xf numFmtId="0" fontId="9" fillId="0" borderId="0" xfId="53" applyFont="1" applyFill="1" applyAlignment="1">
      <alignment horizontal="center" vertical="center" wrapText="1"/>
      <protection/>
    </xf>
    <xf numFmtId="0" fontId="8" fillId="0" borderId="0" xfId="53" applyFont="1" applyAlignment="1">
      <alignment vertical="center" wrapText="1"/>
      <protection/>
    </xf>
    <xf numFmtId="172" fontId="10" fillId="0" borderId="0" xfId="53" applyNumberFormat="1" applyFont="1" applyAlignment="1">
      <alignment horizontal="center" vertical="center"/>
      <protection/>
    </xf>
    <xf numFmtId="0" fontId="9" fillId="0" borderId="0" xfId="53" applyFont="1" applyAlignment="1">
      <alignment horizontal="center" vertical="center"/>
      <protection/>
    </xf>
    <xf numFmtId="0" fontId="11" fillId="0" borderId="0" xfId="53" applyFont="1" applyAlignment="1">
      <alignment horizontal="center" vertical="center"/>
      <protection/>
    </xf>
    <xf numFmtId="0" fontId="8" fillId="0" borderId="0" xfId="53" applyFont="1">
      <alignment/>
      <protection/>
    </xf>
    <xf numFmtId="0" fontId="11" fillId="0" borderId="0" xfId="53" applyFont="1" applyFill="1" applyAlignment="1">
      <alignment horizontal="center"/>
      <protection/>
    </xf>
    <xf numFmtId="0" fontId="5" fillId="25" borderId="10" xfId="53" applyFont="1" applyFill="1" applyBorder="1" applyAlignment="1">
      <alignment horizontal="center" vertical="center" wrapText="1"/>
      <protection/>
    </xf>
    <xf numFmtId="2" fontId="8" fillId="0" borderId="10" xfId="53" applyNumberFormat="1" applyFont="1" applyFill="1" applyBorder="1" applyAlignment="1">
      <alignment horizontal="center" vertical="center" wrapText="1"/>
      <protection/>
    </xf>
    <xf numFmtId="2" fontId="2" fillId="25" borderId="10" xfId="53" applyNumberFormat="1" applyFont="1" applyFill="1" applyBorder="1" applyAlignment="1">
      <alignment horizontal="center" vertical="center" wrapText="1"/>
      <protection/>
    </xf>
    <xf numFmtId="172" fontId="2" fillId="15" borderId="10" xfId="53" applyNumberFormat="1" applyFont="1" applyFill="1" applyBorder="1" applyAlignment="1">
      <alignment horizontal="center" vertical="center" wrapText="1"/>
      <protection/>
    </xf>
    <xf numFmtId="172" fontId="2" fillId="25" borderId="10" xfId="53" applyNumberFormat="1" applyFont="1" applyFill="1" applyBorder="1" applyAlignment="1">
      <alignment horizontal="center" vertical="center" wrapText="1"/>
      <protection/>
    </xf>
    <xf numFmtId="0" fontId="17" fillId="25" borderId="10" xfId="53" applyFont="1" applyFill="1" applyBorder="1" applyAlignment="1">
      <alignment horizontal="center" vertical="center" wrapText="1"/>
      <protection/>
    </xf>
    <xf numFmtId="172" fontId="17" fillId="0" borderId="0" xfId="53" applyNumberFormat="1" applyFont="1" applyFill="1" applyBorder="1" applyAlignment="1">
      <alignment horizontal="center" vertical="center" wrapText="1"/>
      <protection/>
    </xf>
    <xf numFmtId="0" fontId="18" fillId="24" borderId="0" xfId="53" applyFont="1" applyFill="1" applyBorder="1" applyAlignment="1">
      <alignment horizontal="center" vertical="center"/>
      <protection/>
    </xf>
    <xf numFmtId="0" fontId="18" fillId="0" borderId="0" xfId="53" applyFont="1" applyAlignment="1">
      <alignment horizontal="center" vertical="center"/>
      <protection/>
    </xf>
    <xf numFmtId="172" fontId="4" fillId="0" borderId="0" xfId="53" applyNumberFormat="1" applyFont="1" applyFill="1" applyBorder="1" applyAlignment="1">
      <alignment horizontal="center" vertical="center" wrapText="1"/>
      <protection/>
    </xf>
    <xf numFmtId="172" fontId="4" fillId="0" borderId="0" xfId="53" applyNumberFormat="1" applyFont="1" applyFill="1" applyBorder="1" applyAlignment="1">
      <alignment vertical="center" wrapText="1"/>
      <protection/>
    </xf>
    <xf numFmtId="2" fontId="3" fillId="0" borderId="0" xfId="53" applyNumberFormat="1" applyFont="1" applyFill="1" applyBorder="1" applyAlignment="1">
      <alignment vertical="center" wrapText="1"/>
      <protection/>
    </xf>
    <xf numFmtId="0" fontId="8" fillId="0" borderId="10" xfId="53" applyFont="1" applyFill="1" applyBorder="1" applyAlignment="1">
      <alignment vertical="center" wrapText="1"/>
      <protection/>
    </xf>
    <xf numFmtId="49" fontId="2" fillId="0" borderId="10" xfId="53" applyNumberFormat="1" applyFont="1" applyFill="1" applyBorder="1" applyAlignment="1">
      <alignment horizontal="center" vertical="center" wrapText="1"/>
      <protection/>
    </xf>
    <xf numFmtId="0" fontId="17" fillId="0" borderId="10" xfId="53" applyFont="1" applyFill="1" applyBorder="1" applyAlignment="1">
      <alignment horizontal="center" vertical="center" wrapText="1"/>
      <protection/>
    </xf>
    <xf numFmtId="2" fontId="8" fillId="0" borderId="11" xfId="53" applyNumberFormat="1" applyFont="1" applyFill="1" applyBorder="1" applyAlignment="1">
      <alignment horizontal="center" vertical="center" wrapText="1"/>
      <protection/>
    </xf>
    <xf numFmtId="2" fontId="2" fillId="25" borderId="11" xfId="53" applyNumberFormat="1" applyFont="1" applyFill="1" applyBorder="1" applyAlignment="1">
      <alignment horizontal="center" vertical="center" wrapText="1"/>
      <protection/>
    </xf>
    <xf numFmtId="0" fontId="2" fillId="15" borderId="11" xfId="53" applyFont="1" applyFill="1" applyBorder="1" applyAlignment="1">
      <alignment horizontal="center" vertical="center" wrapText="1"/>
      <protection/>
    </xf>
    <xf numFmtId="14" fontId="7" fillId="0" borderId="12" xfId="53" applyNumberFormat="1" applyFont="1" applyFill="1" applyBorder="1" applyAlignment="1">
      <alignment horizontal="center" vertical="center" wrapText="1"/>
      <protection/>
    </xf>
    <xf numFmtId="4" fontId="2" fillId="25" borderId="10" xfId="53" applyNumberFormat="1" applyFont="1" applyFill="1" applyBorder="1" applyAlignment="1">
      <alignment horizontal="center" vertical="center" wrapText="1"/>
      <protection/>
    </xf>
    <xf numFmtId="4" fontId="2" fillId="15" borderId="10" xfId="53" applyNumberFormat="1" applyFont="1" applyFill="1" applyBorder="1" applyAlignment="1">
      <alignment horizontal="center" vertical="center" wrapText="1"/>
      <protection/>
    </xf>
    <xf numFmtId="4" fontId="8" fillId="0" borderId="10" xfId="53" applyNumberFormat="1" applyFont="1" applyBorder="1" applyAlignment="1">
      <alignment horizontal="center" vertical="center" wrapText="1"/>
      <protection/>
    </xf>
    <xf numFmtId="4" fontId="4" fillId="0" borderId="0" xfId="53" applyNumberFormat="1" applyFont="1" applyFill="1" applyBorder="1" applyAlignment="1">
      <alignment horizontal="center" vertical="center" wrapText="1"/>
      <protection/>
    </xf>
    <xf numFmtId="4" fontId="9" fillId="0" borderId="0" xfId="53" applyNumberFormat="1" applyFont="1" applyAlignment="1">
      <alignment horizontal="center" vertical="center" wrapText="1"/>
      <protection/>
    </xf>
    <xf numFmtId="4" fontId="11" fillId="0" borderId="0" xfId="53" applyNumberFormat="1" applyFont="1" applyAlignment="1">
      <alignment horizontal="center" vertical="center"/>
      <protection/>
    </xf>
    <xf numFmtId="172" fontId="9" fillId="0" borderId="0" xfId="53" applyNumberFormat="1" applyFont="1" applyAlignment="1">
      <alignment horizontal="center" vertical="center" wrapText="1"/>
      <protection/>
    </xf>
    <xf numFmtId="172" fontId="11" fillId="0" borderId="0" xfId="53" applyNumberFormat="1" applyFont="1" applyAlignment="1">
      <alignment horizontal="center" vertical="center"/>
      <protection/>
    </xf>
    <xf numFmtId="0" fontId="19" fillId="0" borderId="0" xfId="53" applyFont="1" applyFill="1" applyBorder="1" applyAlignment="1">
      <alignment vertical="center"/>
      <protection/>
    </xf>
    <xf numFmtId="4" fontId="8" fillId="0" borderId="10" xfId="53" applyNumberFormat="1" applyFont="1" applyFill="1" applyBorder="1" applyAlignment="1">
      <alignment horizontal="center" vertical="center" wrapText="1"/>
      <protection/>
    </xf>
    <xf numFmtId="0" fontId="3" fillId="24" borderId="0" xfId="53" applyFont="1" applyFill="1" applyBorder="1" applyAlignment="1">
      <alignment horizontal="center" vertical="center" textRotation="90"/>
      <protection/>
    </xf>
    <xf numFmtId="2" fontId="20" fillId="0" borderId="0" xfId="53" applyNumberFormat="1" applyFont="1" applyBorder="1" applyAlignment="1">
      <alignment horizontal="center" vertical="center"/>
      <protection/>
    </xf>
    <xf numFmtId="2" fontId="20" fillId="0" borderId="0" xfId="53" applyNumberFormat="1" applyFont="1" applyAlignment="1">
      <alignment horizontal="center" vertical="center"/>
      <protection/>
    </xf>
    <xf numFmtId="4" fontId="2" fillId="0" borderId="10" xfId="53" applyNumberFormat="1" applyFont="1" applyBorder="1" applyAlignment="1">
      <alignment horizontal="center" vertical="center" wrapText="1"/>
      <protection/>
    </xf>
    <xf numFmtId="4" fontId="2" fillId="0" borderId="13" xfId="53" applyNumberFormat="1" applyFont="1" applyBorder="1" applyAlignment="1">
      <alignment horizontal="center" vertical="center" wrapText="1"/>
      <protection/>
    </xf>
    <xf numFmtId="0" fontId="3" fillId="0" borderId="13" xfId="53" applyFont="1" applyFill="1" applyBorder="1" applyAlignment="1">
      <alignment horizontal="center" vertical="center" textRotation="90" wrapText="1"/>
      <protection/>
    </xf>
    <xf numFmtId="172" fontId="2" fillId="0" borderId="13" xfId="53" applyNumberFormat="1" applyFont="1" applyBorder="1" applyAlignment="1">
      <alignment horizontal="center" vertical="center" wrapText="1"/>
      <protection/>
    </xf>
    <xf numFmtId="4" fontId="2" fillId="4" borderId="13" xfId="53" applyNumberFormat="1" applyFont="1" applyFill="1" applyBorder="1" applyAlignment="1">
      <alignment horizontal="center" vertical="center" wrapText="1"/>
      <protection/>
    </xf>
    <xf numFmtId="172" fontId="2" fillId="4" borderId="14" xfId="53" applyNumberFormat="1" applyFont="1" applyFill="1" applyBorder="1" applyAlignment="1">
      <alignment horizontal="center" vertical="center" wrapText="1"/>
      <protection/>
    </xf>
    <xf numFmtId="0" fontId="8" fillId="0" borderId="0" xfId="53" applyFont="1" applyBorder="1" applyAlignment="1">
      <alignment horizontal="right" vertical="center" wrapText="1"/>
      <protection/>
    </xf>
    <xf numFmtId="2" fontId="2" fillId="15" borderId="10" xfId="53" applyNumberFormat="1" applyFont="1" applyFill="1" applyBorder="1" applyAlignment="1">
      <alignment horizontal="center" vertical="center" wrapText="1"/>
      <protection/>
    </xf>
    <xf numFmtId="2" fontId="2" fillId="4" borderId="13" xfId="53" applyNumberFormat="1" applyFont="1" applyFill="1" applyBorder="1" applyAlignment="1">
      <alignment horizontal="center" vertical="center" wrapText="1"/>
      <protection/>
    </xf>
    <xf numFmtId="2" fontId="8" fillId="24" borderId="10" xfId="53" applyNumberFormat="1" applyFont="1" applyFill="1" applyBorder="1" applyAlignment="1">
      <alignment horizontal="center" vertical="center" wrapText="1"/>
      <protection/>
    </xf>
    <xf numFmtId="0" fontId="13" fillId="0" borderId="0" xfId="53" applyFont="1" applyBorder="1" applyAlignment="1">
      <alignment horizontal="center" vertical="center" wrapText="1"/>
      <protection/>
    </xf>
    <xf numFmtId="4" fontId="2" fillId="0" borderId="15" xfId="53" applyNumberFormat="1" applyFont="1" applyBorder="1" applyAlignment="1">
      <alignment horizontal="center" vertical="center" wrapText="1"/>
      <protection/>
    </xf>
    <xf numFmtId="4" fontId="2" fillId="0" borderId="10" xfId="53" applyNumberFormat="1" applyFont="1" applyBorder="1" applyAlignment="1">
      <alignment horizontal="center" vertical="center" wrapText="1"/>
      <protection/>
    </xf>
    <xf numFmtId="4" fontId="2" fillId="0" borderId="13" xfId="53" applyNumberFormat="1" applyFont="1" applyBorder="1" applyAlignment="1">
      <alignment horizontal="center" vertical="center" wrapText="1"/>
      <protection/>
    </xf>
    <xf numFmtId="172" fontId="2" fillId="0" borderId="15" xfId="53" applyNumberFormat="1" applyFont="1" applyFill="1" applyBorder="1" applyAlignment="1">
      <alignment horizontal="center" vertical="center" textRotation="90" wrapText="1"/>
      <protection/>
    </xf>
    <xf numFmtId="0" fontId="21" fillId="0" borderId="10" xfId="0" applyFont="1" applyBorder="1" applyAlignment="1">
      <alignment/>
    </xf>
    <xf numFmtId="0" fontId="21" fillId="0" borderId="13" xfId="0" applyFont="1" applyBorder="1" applyAlignment="1">
      <alignment/>
    </xf>
    <xf numFmtId="0" fontId="2" fillId="0" borderId="15" xfId="53" applyFont="1" applyFill="1" applyBorder="1" applyAlignment="1">
      <alignment horizontal="center" vertical="center" wrapText="1"/>
      <protection/>
    </xf>
    <xf numFmtId="0" fontId="2" fillId="0" borderId="10" xfId="53" applyFont="1" applyFill="1" applyBorder="1" applyAlignment="1">
      <alignment horizontal="center" vertical="center" wrapText="1"/>
      <protection/>
    </xf>
    <xf numFmtId="0" fontId="2" fillId="0" borderId="13" xfId="53" applyFont="1" applyFill="1" applyBorder="1" applyAlignment="1">
      <alignment horizontal="center" vertical="center" wrapText="1"/>
      <protection/>
    </xf>
    <xf numFmtId="0" fontId="3" fillId="0" borderId="15" xfId="53" applyFont="1" applyFill="1" applyBorder="1" applyAlignment="1">
      <alignment horizontal="center" vertical="center" wrapText="1"/>
      <protection/>
    </xf>
    <xf numFmtId="0" fontId="3" fillId="0" borderId="16" xfId="53" applyFont="1" applyFill="1" applyBorder="1" applyAlignment="1">
      <alignment horizontal="center" vertical="center" wrapText="1"/>
      <protection/>
    </xf>
    <xf numFmtId="0" fontId="1" fillId="0" borderId="0" xfId="53" applyFont="1" applyBorder="1" applyAlignment="1">
      <alignment horizontal="center"/>
      <protection/>
    </xf>
    <xf numFmtId="0" fontId="3" fillId="0" borderId="10" xfId="53" applyFont="1" applyFill="1" applyBorder="1" applyAlignment="1">
      <alignment horizontal="center" vertical="center" wrapText="1"/>
      <protection/>
    </xf>
    <xf numFmtId="0" fontId="4" fillId="0" borderId="11" xfId="53" applyFont="1" applyFill="1" applyBorder="1" applyAlignment="1">
      <alignment horizontal="center" vertical="center" textRotation="90" wrapText="1"/>
      <protection/>
    </xf>
    <xf numFmtId="0" fontId="4" fillId="0" borderId="14" xfId="53" applyFont="1" applyFill="1" applyBorder="1" applyAlignment="1">
      <alignment horizontal="center" vertical="center" textRotation="90" wrapText="1"/>
      <protection/>
    </xf>
    <xf numFmtId="0" fontId="3" fillId="0" borderId="13" xfId="53" applyFont="1" applyFill="1" applyBorder="1" applyAlignment="1">
      <alignment horizontal="center" vertical="center" wrapText="1"/>
      <protection/>
    </xf>
    <xf numFmtId="14" fontId="16" fillId="4" borderId="12" xfId="53" applyNumberFormat="1" applyFont="1" applyFill="1" applyBorder="1" applyAlignment="1">
      <alignment horizontal="center" vertical="center" wrapText="1"/>
      <protection/>
    </xf>
    <xf numFmtId="14" fontId="16" fillId="4" borderId="10" xfId="53" applyNumberFormat="1" applyFont="1" applyFill="1" applyBorder="1" applyAlignment="1">
      <alignment horizontal="center" vertical="center" wrapText="1"/>
      <protection/>
    </xf>
    <xf numFmtId="14" fontId="16" fillId="4" borderId="11" xfId="53" applyNumberFormat="1" applyFont="1" applyFill="1" applyBorder="1" applyAlignment="1">
      <alignment horizontal="center" vertical="center" wrapText="1"/>
      <protection/>
    </xf>
    <xf numFmtId="0" fontId="2" fillId="25" borderId="12" xfId="53" applyFont="1" applyFill="1" applyBorder="1" applyAlignment="1">
      <alignment horizontal="center" vertical="center" wrapText="1"/>
      <protection/>
    </xf>
    <xf numFmtId="0" fontId="2" fillId="25" borderId="10" xfId="53" applyFont="1" applyFill="1" applyBorder="1" applyAlignment="1">
      <alignment horizontal="center" vertical="center" wrapText="1"/>
      <protection/>
    </xf>
    <xf numFmtId="0" fontId="2" fillId="15" borderId="12" xfId="53" applyFont="1" applyFill="1" applyBorder="1" applyAlignment="1">
      <alignment horizontal="center" vertical="center" wrapText="1"/>
      <protection/>
    </xf>
    <xf numFmtId="0" fontId="2" fillId="15" borderId="10" xfId="53" applyFont="1" applyFill="1" applyBorder="1" applyAlignment="1">
      <alignment horizontal="center" vertical="center" wrapText="1"/>
      <protection/>
    </xf>
    <xf numFmtId="0" fontId="11" fillId="0" borderId="0" xfId="53" applyFont="1" applyBorder="1" applyAlignment="1">
      <alignment horizontal="center" vertical="center"/>
      <protection/>
    </xf>
    <xf numFmtId="0" fontId="4" fillId="0" borderId="0" xfId="53" applyFont="1" applyFill="1" applyBorder="1" applyAlignment="1">
      <alignment horizontal="center"/>
      <protection/>
    </xf>
    <xf numFmtId="0" fontId="4" fillId="0" borderId="0" xfId="53" applyFont="1" applyFill="1" applyBorder="1" applyAlignment="1">
      <alignment horizontal="center" vertical="center" wrapText="1"/>
      <protection/>
    </xf>
    <xf numFmtId="4" fontId="9" fillId="0" borderId="0" xfId="53" applyNumberFormat="1" applyFont="1" applyBorder="1" applyAlignment="1">
      <alignment horizontal="left" vertical="center" wrapText="1"/>
      <protection/>
    </xf>
    <xf numFmtId="0" fontId="2" fillId="4" borderId="17" xfId="53" applyFont="1" applyFill="1" applyBorder="1" applyAlignment="1">
      <alignment horizontal="center" vertical="center" wrapText="1"/>
      <protection/>
    </xf>
    <xf numFmtId="0" fontId="2" fillId="4" borderId="13" xfId="53" applyFont="1" applyFill="1" applyBorder="1" applyAlignment="1">
      <alignment horizontal="center" vertical="center" wrapText="1"/>
      <protection/>
    </xf>
    <xf numFmtId="0" fontId="3" fillId="24" borderId="0" xfId="53" applyFont="1" applyFill="1" applyBorder="1" applyAlignment="1">
      <alignment horizontal="center" vertical="center" textRotation="90"/>
      <protection/>
    </xf>
    <xf numFmtId="0" fontId="2" fillId="0" borderId="18" xfId="53" applyFont="1" applyFill="1" applyBorder="1" applyAlignment="1">
      <alignment horizontal="center" vertical="center" textRotation="90" wrapText="1"/>
      <protection/>
    </xf>
    <xf numFmtId="0" fontId="2" fillId="0" borderId="12" xfId="53" applyFont="1" applyFill="1" applyBorder="1" applyAlignment="1">
      <alignment horizontal="center" vertical="center" textRotation="90" wrapText="1"/>
      <protection/>
    </xf>
    <xf numFmtId="0" fontId="2" fillId="0" borderId="17" xfId="53" applyFont="1" applyFill="1" applyBorder="1" applyAlignment="1">
      <alignment horizontal="center" vertical="center" textRotation="90" wrapText="1"/>
      <protection/>
    </xf>
    <xf numFmtId="0" fontId="2" fillId="0" borderId="15" xfId="53" applyFont="1" applyFill="1" applyBorder="1" applyAlignment="1">
      <alignment horizontal="center" vertical="center" textRotation="90" wrapText="1"/>
      <protection/>
    </xf>
    <xf numFmtId="0" fontId="2" fillId="0" borderId="10" xfId="53" applyFont="1" applyFill="1" applyBorder="1" applyAlignment="1">
      <alignment horizontal="center" vertical="center" textRotation="90" wrapText="1"/>
      <protection/>
    </xf>
    <xf numFmtId="0" fontId="2" fillId="0" borderId="13" xfId="53" applyFont="1" applyFill="1" applyBorder="1" applyAlignment="1">
      <alignment horizontal="center" vertical="center" textRotation="90" wrapText="1"/>
      <protection/>
    </xf>
    <xf numFmtId="0" fontId="2" fillId="0" borderId="15" xfId="53" applyFont="1" applyBorder="1" applyAlignment="1">
      <alignment horizontal="center" vertical="center" wrapText="1"/>
      <protection/>
    </xf>
    <xf numFmtId="0" fontId="2" fillId="0" borderId="10" xfId="53" applyFont="1" applyBorder="1" applyAlignment="1">
      <alignment horizontal="center" vertical="center" wrapText="1"/>
      <protection/>
    </xf>
    <xf numFmtId="0" fontId="2" fillId="0" borderId="13" xfId="53" applyFont="1" applyBorder="1" applyAlignment="1">
      <alignment horizontal="center" vertical="center" wrapText="1"/>
      <protection/>
    </xf>
  </cellXfs>
  <cellStyles count="50">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Followed Hyperlink" xfId="54"/>
    <cellStyle name="Плохой" xfId="55"/>
    <cellStyle name="Пояснение" xfId="56"/>
    <cellStyle name="Примечание" xfId="57"/>
    <cellStyle name="Percent" xfId="58"/>
    <cellStyle name="Связанная ячейка" xfId="59"/>
    <cellStyle name="Текст предупреждения" xfId="60"/>
    <cellStyle name="Comma" xfId="61"/>
    <cellStyle name="Comma [0]" xfId="62"/>
    <cellStyle name="Хороший"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A21"/>
  <sheetViews>
    <sheetView tabSelected="1" view="pageBreakPreview" zoomScale="70" zoomScaleNormal="87" zoomScaleSheetLayoutView="70" zoomScalePageLayoutView="0" workbookViewId="0" topLeftCell="A10">
      <selection activeCell="D22" sqref="D22"/>
    </sheetView>
  </sheetViews>
  <sheetFormatPr defaultColWidth="9.140625" defaultRowHeight="15"/>
  <cols>
    <col min="1" max="1" width="6.8515625" style="1" bestFit="1" customWidth="1"/>
    <col min="2" max="2" width="16.140625" style="13" customWidth="1"/>
    <col min="3" max="3" width="5.8515625" style="20" customWidth="1"/>
    <col min="4" max="4" width="79.00390625" style="19" customWidth="1"/>
    <col min="5" max="5" width="21.57421875" style="45" customWidth="1"/>
    <col min="6" max="6" width="16.7109375" style="45" customWidth="1"/>
    <col min="7" max="7" width="8.00390625" style="47" customWidth="1"/>
    <col min="8" max="8" width="17.28125" style="45" customWidth="1"/>
    <col min="9" max="9" width="9.421875" style="16" customWidth="1"/>
    <col min="10" max="10" width="23.140625" style="17" customWidth="1"/>
    <col min="11" max="11" width="14.140625" style="17" customWidth="1"/>
    <col min="12" max="12" width="12.00390625" style="29" customWidth="1"/>
    <col min="13" max="13" width="10.7109375" style="18" customWidth="1"/>
    <col min="14" max="14" width="9.28125" style="18" customWidth="1"/>
    <col min="15" max="15" width="10.8515625" style="18" customWidth="1"/>
    <col min="16" max="17" width="9.140625" style="18" customWidth="1"/>
    <col min="18" max="18" width="8.7109375" style="18" customWidth="1"/>
    <col min="19" max="19" width="9.421875" style="18" customWidth="1"/>
    <col min="20" max="20" width="11.00390625" style="18" customWidth="1"/>
    <col min="21" max="21" width="7.57421875" style="18" customWidth="1"/>
    <col min="22" max="22" width="9.140625" style="18" customWidth="1"/>
    <col min="23" max="23" width="10.8515625" style="18" customWidth="1"/>
    <col min="24" max="24" width="9.7109375" style="18" customWidth="1"/>
    <col min="25" max="25" width="5.57421875" style="3" customWidth="1"/>
    <col min="26" max="26" width="10.421875" style="52" customWidth="1"/>
    <col min="27" max="27" width="9.8515625" style="3" bestFit="1" customWidth="1"/>
    <col min="28" max="16384" width="9.140625" style="3" customWidth="1"/>
  </cols>
  <sheetData>
    <row r="1" spans="2:27" ht="24" thickBot="1">
      <c r="B1" s="63" t="s">
        <v>57</v>
      </c>
      <c r="C1" s="63"/>
      <c r="D1" s="63"/>
      <c r="E1" s="63"/>
      <c r="F1" s="63"/>
      <c r="G1" s="63"/>
      <c r="H1" s="63"/>
      <c r="I1" s="63"/>
      <c r="J1" s="63"/>
      <c r="K1" s="63"/>
      <c r="L1" s="63"/>
      <c r="M1" s="63"/>
      <c r="N1" s="63"/>
      <c r="O1" s="63"/>
      <c r="P1" s="63"/>
      <c r="Q1" s="63"/>
      <c r="R1" s="63"/>
      <c r="S1" s="63"/>
      <c r="T1" s="63"/>
      <c r="U1" s="63"/>
      <c r="V1" s="63"/>
      <c r="W1" s="63"/>
      <c r="X1" s="63"/>
      <c r="Y1" s="2"/>
      <c r="Z1" s="51"/>
      <c r="AA1" s="2"/>
    </row>
    <row r="2" spans="1:27" ht="32.25" customHeight="1">
      <c r="A2" s="93" t="s">
        <v>24</v>
      </c>
      <c r="B2" s="94" t="s">
        <v>1</v>
      </c>
      <c r="C2" s="97" t="s">
        <v>2</v>
      </c>
      <c r="D2" s="100" t="s">
        <v>0</v>
      </c>
      <c r="E2" s="64" t="s">
        <v>3</v>
      </c>
      <c r="F2" s="64" t="s">
        <v>4</v>
      </c>
      <c r="G2" s="64"/>
      <c r="H2" s="64"/>
      <c r="I2" s="67" t="s">
        <v>5</v>
      </c>
      <c r="J2" s="70" t="s">
        <v>6</v>
      </c>
      <c r="K2" s="70" t="s">
        <v>23</v>
      </c>
      <c r="L2" s="73" t="s">
        <v>48</v>
      </c>
      <c r="M2" s="73" t="s">
        <v>28</v>
      </c>
      <c r="N2" s="73"/>
      <c r="O2" s="73"/>
      <c r="P2" s="73"/>
      <c r="Q2" s="73"/>
      <c r="R2" s="73" t="s">
        <v>7</v>
      </c>
      <c r="S2" s="73"/>
      <c r="T2" s="73"/>
      <c r="U2" s="73"/>
      <c r="V2" s="73"/>
      <c r="W2" s="73"/>
      <c r="X2" s="74"/>
      <c r="Y2" s="75"/>
      <c r="Z2" s="75"/>
      <c r="AA2" s="2"/>
    </row>
    <row r="3" spans="1:27" ht="37.5">
      <c r="A3" s="93"/>
      <c r="B3" s="95"/>
      <c r="C3" s="98"/>
      <c r="D3" s="101"/>
      <c r="E3" s="65"/>
      <c r="F3" s="65" t="s">
        <v>8</v>
      </c>
      <c r="G3" s="65"/>
      <c r="H3" s="53" t="s">
        <v>9</v>
      </c>
      <c r="I3" s="68"/>
      <c r="J3" s="71"/>
      <c r="K3" s="71"/>
      <c r="L3" s="76"/>
      <c r="M3" s="76" t="s">
        <v>10</v>
      </c>
      <c r="N3" s="76"/>
      <c r="O3" s="76"/>
      <c r="P3" s="76"/>
      <c r="Q3" s="76"/>
      <c r="R3" s="71" t="s">
        <v>10</v>
      </c>
      <c r="S3" s="71"/>
      <c r="T3" s="71"/>
      <c r="U3" s="71"/>
      <c r="V3" s="71"/>
      <c r="W3" s="35" t="s">
        <v>11</v>
      </c>
      <c r="X3" s="77" t="s">
        <v>12</v>
      </c>
      <c r="Y3" s="75"/>
      <c r="Z3" s="75"/>
      <c r="AA3" s="2"/>
    </row>
    <row r="4" spans="1:27" ht="153" thickBot="1">
      <c r="A4" s="93"/>
      <c r="B4" s="96"/>
      <c r="C4" s="99"/>
      <c r="D4" s="102"/>
      <c r="E4" s="66"/>
      <c r="F4" s="54" t="s">
        <v>13</v>
      </c>
      <c r="G4" s="56" t="s">
        <v>14</v>
      </c>
      <c r="H4" s="54" t="s">
        <v>13</v>
      </c>
      <c r="I4" s="69"/>
      <c r="J4" s="72"/>
      <c r="K4" s="72"/>
      <c r="L4" s="79"/>
      <c r="M4" s="55" t="s">
        <v>25</v>
      </c>
      <c r="N4" s="55" t="s">
        <v>26</v>
      </c>
      <c r="O4" s="55" t="s">
        <v>15</v>
      </c>
      <c r="P4" s="55" t="s">
        <v>49</v>
      </c>
      <c r="Q4" s="55" t="s">
        <v>16</v>
      </c>
      <c r="R4" s="55" t="s">
        <v>25</v>
      </c>
      <c r="S4" s="55" t="s">
        <v>26</v>
      </c>
      <c r="T4" s="55" t="s">
        <v>15</v>
      </c>
      <c r="U4" s="55" t="s">
        <v>29</v>
      </c>
      <c r="V4" s="55" t="s">
        <v>16</v>
      </c>
      <c r="W4" s="55" t="s">
        <v>17</v>
      </c>
      <c r="X4" s="78"/>
      <c r="Y4" s="2"/>
      <c r="Z4" s="51"/>
      <c r="AA4" s="2"/>
    </row>
    <row r="5" spans="1:27" ht="23.25">
      <c r="A5" s="50"/>
      <c r="B5" s="80" t="s">
        <v>41</v>
      </c>
      <c r="C5" s="81"/>
      <c r="D5" s="81"/>
      <c r="E5" s="81"/>
      <c r="F5" s="81"/>
      <c r="G5" s="81"/>
      <c r="H5" s="81"/>
      <c r="I5" s="81"/>
      <c r="J5" s="81"/>
      <c r="K5" s="81"/>
      <c r="L5" s="81"/>
      <c r="M5" s="81"/>
      <c r="N5" s="81"/>
      <c r="O5" s="81"/>
      <c r="P5" s="81"/>
      <c r="Q5" s="81"/>
      <c r="R5" s="81"/>
      <c r="S5" s="81"/>
      <c r="T5" s="81"/>
      <c r="U5" s="81"/>
      <c r="V5" s="81"/>
      <c r="W5" s="81"/>
      <c r="X5" s="82"/>
      <c r="Y5" s="2"/>
      <c r="Z5" s="51"/>
      <c r="AA5" s="2"/>
    </row>
    <row r="6" spans="1:27" ht="121.5">
      <c r="A6" s="50"/>
      <c r="B6" s="39">
        <v>43601</v>
      </c>
      <c r="C6" s="34" t="s">
        <v>42</v>
      </c>
      <c r="D6" s="33" t="s">
        <v>55</v>
      </c>
      <c r="E6" s="49">
        <v>534520</v>
      </c>
      <c r="F6" s="49">
        <v>215000</v>
      </c>
      <c r="G6" s="49">
        <f>(F6/E6)*100</f>
        <v>40.22300381650827</v>
      </c>
      <c r="H6" s="49">
        <f>E6-F6</f>
        <v>319520</v>
      </c>
      <c r="I6" s="22">
        <v>2.7</v>
      </c>
      <c r="J6" s="6" t="s">
        <v>47</v>
      </c>
      <c r="K6" s="9" t="s">
        <v>45</v>
      </c>
      <c r="L6" s="9" t="s">
        <v>54</v>
      </c>
      <c r="M6" s="22">
        <v>110.178</v>
      </c>
      <c r="N6" s="22"/>
      <c r="O6" s="22"/>
      <c r="P6" s="22"/>
      <c r="Q6" s="22"/>
      <c r="R6" s="62">
        <v>53.438</v>
      </c>
      <c r="S6" s="62"/>
      <c r="T6" s="62"/>
      <c r="U6" s="62"/>
      <c r="V6" s="62"/>
      <c r="W6" s="22">
        <v>197.729</v>
      </c>
      <c r="X6" s="36">
        <f>(R6*0.3514+S6*1.16+T6/7+V6+U6*1.8*0.351)/(M6*0.3514+N6*1.16+O6/7+Q6+P6*1.8*0.351)*100</f>
        <v>48.50151572909292</v>
      </c>
      <c r="Y6" s="2"/>
      <c r="Z6" s="51">
        <f>E6/(W6*1000)</f>
        <v>2.703295925230998</v>
      </c>
      <c r="AA6" s="2"/>
    </row>
    <row r="7" spans="1:27" ht="23.25">
      <c r="A7" s="50"/>
      <c r="B7" s="83" t="s">
        <v>43</v>
      </c>
      <c r="C7" s="84"/>
      <c r="D7" s="84"/>
      <c r="E7" s="40">
        <f>E6</f>
        <v>534520</v>
      </c>
      <c r="F7" s="40">
        <f>F6</f>
        <v>215000</v>
      </c>
      <c r="G7" s="25" t="s">
        <v>18</v>
      </c>
      <c r="H7" s="40">
        <f>H6</f>
        <v>319520</v>
      </c>
      <c r="I7" s="7" t="s">
        <v>18</v>
      </c>
      <c r="J7" s="21" t="s">
        <v>18</v>
      </c>
      <c r="K7" s="21" t="s">
        <v>18</v>
      </c>
      <c r="L7" s="26" t="s">
        <v>18</v>
      </c>
      <c r="M7" s="23">
        <f>SUM(M6)</f>
        <v>110.178</v>
      </c>
      <c r="N7" s="23">
        <f aca="true" t="shared" si="0" ref="N7:V7">SUM(N6)</f>
        <v>0</v>
      </c>
      <c r="O7" s="23">
        <f t="shared" si="0"/>
        <v>0</v>
      </c>
      <c r="P7" s="23">
        <f t="shared" si="0"/>
        <v>0</v>
      </c>
      <c r="Q7" s="23">
        <f t="shared" si="0"/>
        <v>0</v>
      </c>
      <c r="R7" s="23">
        <f t="shared" si="0"/>
        <v>53.438</v>
      </c>
      <c r="S7" s="23">
        <f t="shared" si="0"/>
        <v>0</v>
      </c>
      <c r="T7" s="23">
        <f t="shared" si="0"/>
        <v>0</v>
      </c>
      <c r="U7" s="23">
        <f t="shared" si="0"/>
        <v>0</v>
      </c>
      <c r="V7" s="23">
        <f t="shared" si="0"/>
        <v>0</v>
      </c>
      <c r="W7" s="23">
        <f>SUM(W6)</f>
        <v>197.729</v>
      </c>
      <c r="X7" s="37" t="s">
        <v>18</v>
      </c>
      <c r="Y7" s="2"/>
      <c r="Z7" s="51"/>
      <c r="AA7" s="2"/>
    </row>
    <row r="8" spans="1:27" ht="23.25">
      <c r="A8" s="50"/>
      <c r="B8" s="85" t="s">
        <v>44</v>
      </c>
      <c r="C8" s="86"/>
      <c r="D8" s="86"/>
      <c r="E8" s="41">
        <f>E7</f>
        <v>534520</v>
      </c>
      <c r="F8" s="41">
        <f>F7</f>
        <v>215000</v>
      </c>
      <c r="G8" s="24" t="s">
        <v>18</v>
      </c>
      <c r="H8" s="41">
        <f>H7</f>
        <v>319520</v>
      </c>
      <c r="I8" s="24" t="s">
        <v>18</v>
      </c>
      <c r="J8" s="24" t="s">
        <v>18</v>
      </c>
      <c r="K8" s="24" t="s">
        <v>18</v>
      </c>
      <c r="L8" s="24" t="s">
        <v>18</v>
      </c>
      <c r="M8" s="41">
        <f>M7</f>
        <v>110.178</v>
      </c>
      <c r="N8" s="41">
        <f aca="true" t="shared" si="1" ref="N8:W8">N7</f>
        <v>0</v>
      </c>
      <c r="O8" s="41">
        <f t="shared" si="1"/>
        <v>0</v>
      </c>
      <c r="P8" s="41">
        <f t="shared" si="1"/>
        <v>0</v>
      </c>
      <c r="Q8" s="41">
        <f t="shared" si="1"/>
        <v>0</v>
      </c>
      <c r="R8" s="41">
        <f t="shared" si="1"/>
        <v>53.438</v>
      </c>
      <c r="S8" s="41">
        <f t="shared" si="1"/>
        <v>0</v>
      </c>
      <c r="T8" s="41">
        <f t="shared" si="1"/>
        <v>0</v>
      </c>
      <c r="U8" s="41">
        <f t="shared" si="1"/>
        <v>0</v>
      </c>
      <c r="V8" s="41">
        <f t="shared" si="1"/>
        <v>0</v>
      </c>
      <c r="W8" s="41">
        <f t="shared" si="1"/>
        <v>197.729</v>
      </c>
      <c r="X8" s="38" t="s">
        <v>18</v>
      </c>
      <c r="Y8" s="2"/>
      <c r="Z8" s="51"/>
      <c r="AA8" s="2"/>
    </row>
    <row r="9" spans="1:27" s="4" customFormat="1" ht="23.25">
      <c r="A9" s="1"/>
      <c r="B9" s="80" t="s">
        <v>34</v>
      </c>
      <c r="C9" s="81"/>
      <c r="D9" s="81"/>
      <c r="E9" s="81"/>
      <c r="F9" s="81"/>
      <c r="G9" s="81"/>
      <c r="H9" s="81"/>
      <c r="I9" s="81"/>
      <c r="J9" s="81"/>
      <c r="K9" s="81"/>
      <c r="L9" s="81"/>
      <c r="M9" s="81"/>
      <c r="N9" s="81"/>
      <c r="O9" s="81"/>
      <c r="P9" s="81"/>
      <c r="Q9" s="81"/>
      <c r="R9" s="81"/>
      <c r="S9" s="81"/>
      <c r="T9" s="81"/>
      <c r="U9" s="81"/>
      <c r="V9" s="81"/>
      <c r="W9" s="81"/>
      <c r="X9" s="82"/>
      <c r="Y9" s="8"/>
      <c r="Z9" s="51"/>
      <c r="AA9" s="8"/>
    </row>
    <row r="10" spans="2:27" ht="100.5" customHeight="1">
      <c r="B10" s="39">
        <v>43591</v>
      </c>
      <c r="C10" s="34" t="s">
        <v>30</v>
      </c>
      <c r="D10" s="33" t="s">
        <v>31</v>
      </c>
      <c r="E10" s="42">
        <v>594100</v>
      </c>
      <c r="F10" s="42">
        <v>0</v>
      </c>
      <c r="G10" s="42">
        <v>0</v>
      </c>
      <c r="H10" s="42">
        <v>594100</v>
      </c>
      <c r="I10" s="62">
        <v>4.11</v>
      </c>
      <c r="J10" s="6" t="s">
        <v>36</v>
      </c>
      <c r="K10" s="9" t="s">
        <v>32</v>
      </c>
      <c r="L10" s="9" t="s">
        <v>33</v>
      </c>
      <c r="M10" s="22">
        <v>321.402</v>
      </c>
      <c r="N10" s="22">
        <v>71.741</v>
      </c>
      <c r="O10" s="22"/>
      <c r="P10" s="22">
        <f>1.4985+0.24</f>
        <v>1.7385</v>
      </c>
      <c r="Q10" s="22"/>
      <c r="R10" s="22"/>
      <c r="S10" s="22">
        <v>11.7656</v>
      </c>
      <c r="T10" s="22"/>
      <c r="U10" s="22"/>
      <c r="V10" s="22"/>
      <c r="W10" s="62">
        <v>144.51298</v>
      </c>
      <c r="X10" s="36">
        <f>(R10*0.3514+S10*1.16+T10/7+V10+U10*1.8*0.351)/(M10*0.3514+N10*1.16+O10/7+Q10+P10*1.8*0.351)*100</f>
        <v>6.918884909838746</v>
      </c>
      <c r="Y10" s="48"/>
      <c r="Z10" s="51">
        <f>E10/(W10*1000)</f>
        <v>4.111049401929155</v>
      </c>
      <c r="AA10" s="5"/>
    </row>
    <row r="11" spans="2:27" ht="101.25">
      <c r="B11" s="39">
        <v>43595</v>
      </c>
      <c r="C11" s="34" t="s">
        <v>35</v>
      </c>
      <c r="D11" s="33" t="s">
        <v>56</v>
      </c>
      <c r="E11" s="49">
        <v>1468000</v>
      </c>
      <c r="F11" s="49">
        <v>0</v>
      </c>
      <c r="G11" s="49">
        <v>0</v>
      </c>
      <c r="H11" s="49">
        <v>1468000</v>
      </c>
      <c r="I11" s="62">
        <v>4.99</v>
      </c>
      <c r="J11" s="6" t="s">
        <v>53</v>
      </c>
      <c r="K11" s="9" t="s">
        <v>45</v>
      </c>
      <c r="L11" s="9" t="s">
        <v>46</v>
      </c>
      <c r="M11" s="22">
        <v>109.252</v>
      </c>
      <c r="N11" s="22">
        <v>79.1106</v>
      </c>
      <c r="O11" s="22"/>
      <c r="P11" s="22"/>
      <c r="Q11" s="22"/>
      <c r="R11" s="22"/>
      <c r="S11" s="22">
        <v>24.414</v>
      </c>
      <c r="T11" s="22"/>
      <c r="U11" s="22"/>
      <c r="V11" s="22"/>
      <c r="W11" s="22">
        <v>294.19</v>
      </c>
      <c r="X11" s="36">
        <f>(R11*0.3514+S11*1.16+T11/7+V11+U11*1.8*0.351)/(M11*0.3514+N11*1.16+O11/7+Q11+P11*1.8*0.351)*100</f>
        <v>21.75811303835208</v>
      </c>
      <c r="Y11" s="48"/>
      <c r="Z11" s="51">
        <f>E11/(W11*1000)</f>
        <v>4.989972466773174</v>
      </c>
      <c r="AA11" s="5"/>
    </row>
    <row r="12" spans="2:27" ht="101.25">
      <c r="B12" s="39">
        <v>43598</v>
      </c>
      <c r="C12" s="34" t="s">
        <v>37</v>
      </c>
      <c r="D12" s="33" t="s">
        <v>52</v>
      </c>
      <c r="E12" s="49">
        <v>1490891.02</v>
      </c>
      <c r="F12" s="49">
        <v>0</v>
      </c>
      <c r="G12" s="49">
        <v>0</v>
      </c>
      <c r="H12" s="49">
        <v>1490891.02</v>
      </c>
      <c r="I12" s="22">
        <v>4.47</v>
      </c>
      <c r="J12" s="6" t="s">
        <v>40</v>
      </c>
      <c r="K12" s="9" t="s">
        <v>38</v>
      </c>
      <c r="L12" s="9" t="s">
        <v>39</v>
      </c>
      <c r="M12" s="22">
        <v>70.39</v>
      </c>
      <c r="N12" s="22">
        <v>8.136</v>
      </c>
      <c r="O12" s="22">
        <v>510.944</v>
      </c>
      <c r="P12" s="22">
        <f>2.2+3.88</f>
        <v>6.08</v>
      </c>
      <c r="Q12" s="22"/>
      <c r="R12" s="22"/>
      <c r="S12" s="22">
        <v>4.4</v>
      </c>
      <c r="T12" s="22">
        <v>157.011</v>
      </c>
      <c r="U12" s="22"/>
      <c r="V12" s="22"/>
      <c r="W12" s="22">
        <v>333.64155</v>
      </c>
      <c r="X12" s="36">
        <f>(R12*0.3514+S12*1.16+T12/7+V12+U12*1.8*0.351)/(M12*0.3514+N12*1.16+O12/7+Q12+P12*1.8*0.351)*100</f>
        <v>24.804159821003484</v>
      </c>
      <c r="Y12" s="48"/>
      <c r="Z12" s="51">
        <f>E12/(W12*1000)</f>
        <v>4.468541223357822</v>
      </c>
      <c r="AA12" s="5"/>
    </row>
    <row r="13" spans="1:27" s="4" customFormat="1" ht="23.25">
      <c r="A13" s="1"/>
      <c r="B13" s="83" t="s">
        <v>19</v>
      </c>
      <c r="C13" s="84"/>
      <c r="D13" s="84"/>
      <c r="E13" s="40">
        <f>SUM(E10:E12)</f>
        <v>3552991.02</v>
      </c>
      <c r="F13" s="40" t="s">
        <v>18</v>
      </c>
      <c r="G13" s="25" t="s">
        <v>18</v>
      </c>
      <c r="H13" s="40">
        <f>SUM(H10:H12)</f>
        <v>3552991.02</v>
      </c>
      <c r="I13" s="7" t="s">
        <v>18</v>
      </c>
      <c r="J13" s="21" t="s">
        <v>18</v>
      </c>
      <c r="K13" s="21" t="s">
        <v>18</v>
      </c>
      <c r="L13" s="26" t="s">
        <v>18</v>
      </c>
      <c r="M13" s="23">
        <f>SUM(M10:M12)</f>
        <v>501.044</v>
      </c>
      <c r="N13" s="23">
        <f aca="true" t="shared" si="2" ref="N13:W13">SUM(N10:N12)</f>
        <v>158.98760000000001</v>
      </c>
      <c r="O13" s="23">
        <f t="shared" si="2"/>
        <v>510.944</v>
      </c>
      <c r="P13" s="23">
        <f t="shared" si="2"/>
        <v>7.8185</v>
      </c>
      <c r="Q13" s="23">
        <f t="shared" si="2"/>
        <v>0</v>
      </c>
      <c r="R13" s="23">
        <f t="shared" si="2"/>
        <v>0</v>
      </c>
      <c r="S13" s="23">
        <f t="shared" si="2"/>
        <v>40.5796</v>
      </c>
      <c r="T13" s="23">
        <f t="shared" si="2"/>
        <v>157.011</v>
      </c>
      <c r="U13" s="23">
        <f t="shared" si="2"/>
        <v>0</v>
      </c>
      <c r="V13" s="23">
        <f t="shared" si="2"/>
        <v>0</v>
      </c>
      <c r="W13" s="23">
        <f t="shared" si="2"/>
        <v>772.3445300000001</v>
      </c>
      <c r="X13" s="37" t="s">
        <v>18</v>
      </c>
      <c r="Y13" s="8"/>
      <c r="Z13" s="51"/>
      <c r="AA13" s="8"/>
    </row>
    <row r="14" spans="1:26" s="4" customFormat="1" ht="21.75" customHeight="1">
      <c r="A14" s="1"/>
      <c r="B14" s="85" t="s">
        <v>20</v>
      </c>
      <c r="C14" s="86"/>
      <c r="D14" s="86"/>
      <c r="E14" s="41">
        <f>E13</f>
        <v>3552991.02</v>
      </c>
      <c r="F14" s="41">
        <v>0</v>
      </c>
      <c r="G14" s="24" t="s">
        <v>18</v>
      </c>
      <c r="H14" s="41">
        <f>H13</f>
        <v>3552991.02</v>
      </c>
      <c r="I14" s="24" t="s">
        <v>18</v>
      </c>
      <c r="J14" s="24" t="s">
        <v>18</v>
      </c>
      <c r="K14" s="24" t="s">
        <v>18</v>
      </c>
      <c r="L14" s="24" t="s">
        <v>18</v>
      </c>
      <c r="M14" s="60">
        <f>M13</f>
        <v>501.044</v>
      </c>
      <c r="N14" s="60">
        <f aca="true" t="shared" si="3" ref="N14:W14">N13</f>
        <v>158.98760000000001</v>
      </c>
      <c r="O14" s="60">
        <f t="shared" si="3"/>
        <v>510.944</v>
      </c>
      <c r="P14" s="60">
        <f t="shared" si="3"/>
        <v>7.8185</v>
      </c>
      <c r="Q14" s="60">
        <f t="shared" si="3"/>
        <v>0</v>
      </c>
      <c r="R14" s="60">
        <f t="shared" si="3"/>
        <v>0</v>
      </c>
      <c r="S14" s="60">
        <f t="shared" si="3"/>
        <v>40.5796</v>
      </c>
      <c r="T14" s="60">
        <f t="shared" si="3"/>
        <v>157.011</v>
      </c>
      <c r="U14" s="60">
        <f t="shared" si="3"/>
        <v>0</v>
      </c>
      <c r="V14" s="60">
        <f t="shared" si="3"/>
        <v>0</v>
      </c>
      <c r="W14" s="60">
        <f t="shared" si="3"/>
        <v>772.3445300000001</v>
      </c>
      <c r="X14" s="38" t="s">
        <v>18</v>
      </c>
      <c r="Z14" s="52"/>
    </row>
    <row r="15" spans="1:26" s="4" customFormat="1" ht="21.75" customHeight="1" thickBot="1">
      <c r="A15" s="1"/>
      <c r="B15" s="91" t="s">
        <v>21</v>
      </c>
      <c r="C15" s="92"/>
      <c r="D15" s="92"/>
      <c r="E15" s="57">
        <f>E14+E8</f>
        <v>4087511.02</v>
      </c>
      <c r="F15" s="57">
        <f>F14+F8</f>
        <v>215000</v>
      </c>
      <c r="G15" s="57" t="s">
        <v>18</v>
      </c>
      <c r="H15" s="57">
        <f>H14+H8</f>
        <v>3872511.02</v>
      </c>
      <c r="I15" s="57">
        <f>E15/W15/1000</f>
        <v>4.213609477623824</v>
      </c>
      <c r="J15" s="57" t="s">
        <v>18</v>
      </c>
      <c r="K15" s="57" t="s">
        <v>18</v>
      </c>
      <c r="L15" s="57" t="s">
        <v>18</v>
      </c>
      <c r="M15" s="61">
        <f>M14+M8</f>
        <v>611.222</v>
      </c>
      <c r="N15" s="61">
        <f aca="true" t="shared" si="4" ref="N15:W15">N14+N8</f>
        <v>158.98760000000001</v>
      </c>
      <c r="O15" s="61">
        <f t="shared" si="4"/>
        <v>510.944</v>
      </c>
      <c r="P15" s="61">
        <f t="shared" si="4"/>
        <v>7.8185</v>
      </c>
      <c r="Q15" s="61">
        <f t="shared" si="4"/>
        <v>0</v>
      </c>
      <c r="R15" s="61">
        <f t="shared" si="4"/>
        <v>53.438</v>
      </c>
      <c r="S15" s="61">
        <f t="shared" si="4"/>
        <v>40.5796</v>
      </c>
      <c r="T15" s="61">
        <f t="shared" si="4"/>
        <v>157.011</v>
      </c>
      <c r="U15" s="61">
        <f t="shared" si="4"/>
        <v>0</v>
      </c>
      <c r="V15" s="61">
        <f t="shared" si="4"/>
        <v>0</v>
      </c>
      <c r="W15" s="61">
        <f t="shared" si="4"/>
        <v>970.0735300000001</v>
      </c>
      <c r="X15" s="58" t="s">
        <v>18</v>
      </c>
      <c r="Z15" s="52"/>
    </row>
    <row r="16" spans="2:24" ht="21.75" customHeight="1">
      <c r="B16" s="89" t="s">
        <v>22</v>
      </c>
      <c r="C16" s="89"/>
      <c r="D16" s="30" t="s">
        <v>27</v>
      </c>
      <c r="E16" s="43">
        <f>E15/1000000</f>
        <v>4.08751102</v>
      </c>
      <c r="F16" s="43">
        <f>F15/1000000</f>
        <v>0.215</v>
      </c>
      <c r="G16" s="30"/>
      <c r="H16" s="43">
        <f>H15/1000000</f>
        <v>3.87251102</v>
      </c>
      <c r="I16" s="32"/>
      <c r="J16" s="31"/>
      <c r="K16" s="11"/>
      <c r="L16" s="27"/>
      <c r="M16" s="10"/>
      <c r="N16" s="10"/>
      <c r="O16" s="10"/>
      <c r="P16" s="10"/>
      <c r="Q16" s="10"/>
      <c r="R16" s="10"/>
      <c r="S16" s="10"/>
      <c r="T16" s="10"/>
      <c r="U16" s="10"/>
      <c r="V16" s="10"/>
      <c r="W16" s="10"/>
      <c r="X16" s="10"/>
    </row>
    <row r="17" spans="2:24" ht="21.75" customHeight="1">
      <c r="B17" s="88">
        <f>COUNTA(C5:C13)</f>
        <v>4</v>
      </c>
      <c r="C17" s="88"/>
      <c r="D17" s="59" t="s">
        <v>50</v>
      </c>
      <c r="E17" s="90" t="s">
        <v>51</v>
      </c>
      <c r="F17" s="90"/>
      <c r="G17" s="90"/>
      <c r="H17" s="90"/>
      <c r="I17" s="90"/>
      <c r="J17" s="90"/>
      <c r="K17" s="90"/>
      <c r="L17" s="28"/>
      <c r="M17" s="12"/>
      <c r="N17" s="87"/>
      <c r="O17" s="87"/>
      <c r="P17" s="87"/>
      <c r="Q17" s="87"/>
      <c r="R17" s="87"/>
      <c r="S17" s="87"/>
      <c r="T17" s="87"/>
      <c r="U17" s="87"/>
      <c r="V17" s="87"/>
      <c r="W17" s="87"/>
      <c r="X17" s="12"/>
    </row>
    <row r="18" spans="3:8" ht="8.25" customHeight="1" thickBot="1">
      <c r="C18" s="14"/>
      <c r="D18" s="15"/>
      <c r="E18" s="44"/>
      <c r="F18" s="44"/>
      <c r="G18" s="46"/>
      <c r="H18" s="44"/>
    </row>
    <row r="19" spans="1:27" s="18" customFormat="1" ht="23.25">
      <c r="A19" s="1"/>
      <c r="B19" s="13"/>
      <c r="C19" s="20"/>
      <c r="D19" s="19"/>
      <c r="E19" s="45"/>
      <c r="F19" s="45"/>
      <c r="G19" s="47"/>
      <c r="H19" s="45"/>
      <c r="I19" s="16"/>
      <c r="J19" s="17"/>
      <c r="K19" s="17"/>
      <c r="L19" s="29"/>
      <c r="M19" s="73" t="s">
        <v>28</v>
      </c>
      <c r="N19" s="73"/>
      <c r="O19" s="73"/>
      <c r="P19" s="73"/>
      <c r="Q19" s="73"/>
      <c r="R19" s="73" t="s">
        <v>7</v>
      </c>
      <c r="S19" s="73"/>
      <c r="T19" s="73"/>
      <c r="U19" s="73"/>
      <c r="V19" s="73"/>
      <c r="W19" s="73"/>
      <c r="X19" s="74"/>
      <c r="Y19" s="3"/>
      <c r="Z19" s="52"/>
      <c r="AA19" s="3"/>
    </row>
    <row r="20" spans="13:24" ht="28.5">
      <c r="M20" s="76" t="s">
        <v>10</v>
      </c>
      <c r="N20" s="76"/>
      <c r="O20" s="76"/>
      <c r="P20" s="76"/>
      <c r="Q20" s="76"/>
      <c r="R20" s="71" t="s">
        <v>10</v>
      </c>
      <c r="S20" s="71"/>
      <c r="T20" s="71"/>
      <c r="U20" s="71"/>
      <c r="V20" s="71"/>
      <c r="W20" s="35" t="s">
        <v>11</v>
      </c>
      <c r="X20" s="77" t="s">
        <v>12</v>
      </c>
    </row>
    <row r="21" spans="13:24" ht="153" thickBot="1">
      <c r="M21" s="55" t="s">
        <v>25</v>
      </c>
      <c r="N21" s="55" t="s">
        <v>26</v>
      </c>
      <c r="O21" s="55" t="s">
        <v>15</v>
      </c>
      <c r="P21" s="55" t="s">
        <v>49</v>
      </c>
      <c r="Q21" s="55" t="s">
        <v>16</v>
      </c>
      <c r="R21" s="55" t="s">
        <v>25</v>
      </c>
      <c r="S21" s="55" t="s">
        <v>26</v>
      </c>
      <c r="T21" s="55" t="s">
        <v>15</v>
      </c>
      <c r="U21" s="55" t="s">
        <v>29</v>
      </c>
      <c r="V21" s="55" t="s">
        <v>16</v>
      </c>
      <c r="W21" s="55" t="s">
        <v>17</v>
      </c>
      <c r="X21" s="78"/>
    </row>
  </sheetData>
  <sheetProtection/>
  <mergeCells count="34">
    <mergeCell ref="B9:X9"/>
    <mergeCell ref="M19:Q19"/>
    <mergeCell ref="R19:X19"/>
    <mergeCell ref="M20:Q20"/>
    <mergeCell ref="R20:V20"/>
    <mergeCell ref="X20:X21"/>
    <mergeCell ref="A2:A4"/>
    <mergeCell ref="B2:B4"/>
    <mergeCell ref="C2:C4"/>
    <mergeCell ref="D2:D4"/>
    <mergeCell ref="B5:X5"/>
    <mergeCell ref="B7:D7"/>
    <mergeCell ref="B8:D8"/>
    <mergeCell ref="N17:W17"/>
    <mergeCell ref="B17:C17"/>
    <mergeCell ref="B13:D13"/>
    <mergeCell ref="B16:C16"/>
    <mergeCell ref="E17:K17"/>
    <mergeCell ref="B14:D14"/>
    <mergeCell ref="B15:D15"/>
    <mergeCell ref="Y2:Z3"/>
    <mergeCell ref="F3:G3"/>
    <mergeCell ref="M3:Q3"/>
    <mergeCell ref="R3:V3"/>
    <mergeCell ref="X3:X4"/>
    <mergeCell ref="L2:L4"/>
    <mergeCell ref="B1:X1"/>
    <mergeCell ref="E2:E4"/>
    <mergeCell ref="F2:H2"/>
    <mergeCell ref="I2:I4"/>
    <mergeCell ref="J2:J4"/>
    <mergeCell ref="K2:K4"/>
    <mergeCell ref="M2:Q2"/>
    <mergeCell ref="R2:X2"/>
  </mergeCells>
  <printOptions horizontalCentered="1" verticalCentered="1"/>
  <pageMargins left="0.2" right="0.15748031496062992" top="0.15748031496062992" bottom="0.1968503937007874" header="0.1968503937007874" footer="0.1968503937007874"/>
  <pageSetup fitToHeight="2" horizontalDpi="600" verticalDpi="600" orientation="landscape" paperSize="9" scale="4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user2</dc:creator>
  <cp:keywords/>
  <dc:description/>
  <cp:lastModifiedBy>User</cp:lastModifiedBy>
  <cp:lastPrinted>2019-05-23T12:16:34Z</cp:lastPrinted>
  <dcterms:created xsi:type="dcterms:W3CDTF">2018-07-02T06:26:02Z</dcterms:created>
  <dcterms:modified xsi:type="dcterms:W3CDTF">2019-05-27T07:32:43Z</dcterms:modified>
  <cp:category/>
  <cp:version/>
  <cp:contentType/>
  <cp:contentStatus/>
</cp:coreProperties>
</file>