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загальний" sheetId="1" r:id="rId1"/>
    <sheet name="спеціальний" sheetId="2" r:id="rId2"/>
  </sheets>
  <definedNames>
    <definedName name="DATABASE" localSheetId="0">'загальний'!$A$8:$A$24</definedName>
    <definedName name="DATABASE" localSheetId="1">'спеціальний'!$A$9:$A$23</definedName>
    <definedName name="_xlnm.Print_Titles" localSheetId="0">'загальний'!$5:$7</definedName>
    <definedName name="_xlnm.Print_Titles" localSheetId="1">'спеціальний'!$5:$7</definedName>
    <definedName name="_xlnm.Print_Area" localSheetId="0">'загальний'!$A$1:$F$46</definedName>
    <definedName name="_xlnm.Print_Area" localSheetId="1">'спеціальний'!$A$1:$F$37</definedName>
  </definedNames>
  <calcPr fullCalcOnLoad="1"/>
</workbook>
</file>

<file path=xl/sharedStrings.xml><?xml version="1.0" encoding="utf-8"?>
<sst xmlns="http://schemas.openxmlformats.org/spreadsheetml/2006/main" count="89" uniqueCount="67">
  <si>
    <t>обласного бюджету Рівненської області</t>
  </si>
  <si>
    <t>Відх. виконання від плану на рік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</si>
  <si>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</si>
  <si>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</si>
  <si>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</si>
  <si>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</si>
  <si>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</si>
  <si>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 xml:space="preserve">РАЗОМ </t>
  </si>
  <si>
    <t>РАЗОМ ВИДАТКІВ</t>
  </si>
  <si>
    <t>ВСЬОГО ВИДАТКІВ</t>
  </si>
  <si>
    <t>Культура і мистецтво</t>
  </si>
  <si>
    <t>Державне управлiння</t>
  </si>
  <si>
    <t xml:space="preserve">Кредитування бюджету </t>
  </si>
  <si>
    <t>Житлово-комунальне господарство</t>
  </si>
  <si>
    <t>Інші субвенції з місцевого бюджету</t>
  </si>
  <si>
    <t>Довгострокові кредити індивідуальним забудовникам житла на селі та їх повернення</t>
  </si>
  <si>
    <t>Субвенції з місцевого бюджету іншим місцевим бюджетам на здійснення програм у галузі освіти за рахунок субвенцій з державного бюджету, в т.ч:</t>
  </si>
  <si>
    <t>Субвенції з місцевого бюджету іншим місцевим бюджетам на здійснення програм та заходів за рахунок коштів місцевих бюджетів, в.т.ч.: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</si>
  <si>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</si>
  <si>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 здійснення переданих видатків у сфері освіти за рахунок коштів освітньої субвенції </t>
  </si>
  <si>
    <t xml:space="preserve">на надання державної підтримки особам з особливими освітніми потребами за рахунок відповідної субвенції з державного бюджету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</si>
  <si>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</si>
  <si>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Дотації з місцевого бюджету іншим бюджетам в тому числі:</t>
  </si>
  <si>
    <t xml:space="preserve">інші дотації з місцевого бюджету </t>
  </si>
  <si>
    <t>Економічна діяльність, в т.ч.: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</si>
  <si>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</si>
  <si>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</si>
  <si>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</si>
  <si>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</si>
  <si>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</si>
  <si>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діяльність, в т.ч.:</t>
  </si>
  <si>
    <t>громадський порядок та безпека</t>
  </si>
  <si>
    <t xml:space="preserve">охорона навколишнього природного середовища </t>
  </si>
  <si>
    <t>інші субвенції з місцевого бюджету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</si>
  <si>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</si>
  <si>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Бюджетні позички  суб'єктам господарювання  та їх повернення</t>
  </si>
  <si>
    <r>
      <t>ВСЬОГО (</t>
    </r>
    <r>
      <rPr>
        <sz val="17"/>
        <rFont val="Arial Cyr"/>
        <family val="0"/>
      </rPr>
      <t>з урахуванням кредитування</t>
    </r>
    <r>
      <rPr>
        <b/>
        <sz val="17"/>
        <rFont val="Arial Cyr"/>
        <family val="2"/>
      </rPr>
      <t>)</t>
    </r>
  </si>
  <si>
    <t xml:space="preserve">Аналіз виконання видатків загального фонду  </t>
  </si>
  <si>
    <t>Відхилення виконання до плану на рік                (тис. грн)</t>
  </si>
  <si>
    <t>(тис. грн)</t>
  </si>
  <si>
    <t>Відсоток виконання до плану рік (%)</t>
  </si>
  <si>
    <t xml:space="preserve">Аналіз виконання видатків спеціального фонду  </t>
  </si>
  <si>
    <t>Відсоток виконання до плану на рік (%)</t>
  </si>
  <si>
    <t>Відхилення виконання до плану на рік (тис. грн)</t>
  </si>
  <si>
    <t>засоби масової інформації</t>
  </si>
  <si>
    <t>резервний фонд</t>
  </si>
  <si>
    <t>за 2023 рік</t>
  </si>
  <si>
    <t>Затверджено на 2023 рік з урахуванням змін</t>
  </si>
  <si>
    <t>Виконано за 2023 рік (касові видатки)</t>
  </si>
  <si>
    <t xml:space="preserve">захист населення і територій від надзвичайних ситуацій 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</si>
  <si>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бюджету, в т.ч.:</t>
  </si>
  <si>
    <t>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</si>
  <si>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на виплату грошової компенсації за належні для отримання жилі приміщення для сімей осіб, визначених пунктами 2 - 5 частини першої статті 10 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</si>
  <si>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</si>
  <si>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</si>
  <si>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бюджету, в т.ч.:</t>
  </si>
  <si>
    <t>на виконання окремих заходів з реалізації соціального проекту «Активні парки – локації здорової України» за рахунок відповідної субвенції з державного бюджету</t>
  </si>
  <si>
    <t>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</si>
  <si>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Кредитування бюджету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</si>
  <si>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</si>
  <si>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ВСЬОГО ВИДАТКІВ ТА КРЕДИТУВАННЯ</t>
  </si>
  <si>
    <t xml:space="preserve">Затверджено на 2023 рік з урахуванням змін </t>
  </si>
  <si>
    <t>Державне управління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</si>
  <si>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</si>
  <si>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Субвенції з місцевого бюджету іншим місцевим бюджетам на здійснення програм у галузі освіти за рахунок субвенцій з державного бюджету, в т.ч.:</t>
  </si>
  <si>
    <t>на здійснення переданих видатків у сфері освіти за рахунок коштів освітньої субвенції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</si>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</sst>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,##0.0"/>
    <numFmt numFmtId="202" formatCode="#,##0.000"/>
    <numFmt numFmtId="203" formatCode="#,##0.0000"/>
    <numFmt numFmtId="204" formatCode="#,##0.00000"/>
    <numFmt numFmtId="205" formatCode="_-* #,##0.000\ _г_р_н_._-;\-* #,##0.000\ _г_р_н_._-;_-* &quot;-&quot;??\ _г_р_н_._-;_-@_-"/>
    <numFmt numFmtId="206" formatCode="_-* #,##0.0000\ _г_р_н_._-;\-* #,##0.0000\ _г_р_н_._-;_-* &quot;-&quot;??\ _г_р_н_._-;_-@_-"/>
    <numFmt numFmtId="207" formatCode="0.0000000"/>
    <numFmt numFmtId="208" formatCode="#,##0.000000"/>
    <numFmt numFmtId="209" formatCode="0.00000000"/>
    <numFmt numFmtId="210" formatCode="0.000000000"/>
    <numFmt numFmtId="211" formatCode="0.0000000000"/>
    <numFmt numFmtId="212" formatCode="0.00000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#,##0.000000000000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i/>
      <sz val="13"/>
      <name val="Arial Cyr"/>
      <family val="2"/>
    </font>
    <font>
      <sz val="15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b/>
      <sz val="20"/>
      <name val="Arial Cyr"/>
      <family val="2"/>
    </font>
    <font>
      <i/>
      <sz val="14"/>
      <name val="Arial Cyr"/>
      <family val="2"/>
    </font>
    <font>
      <i/>
      <sz val="11"/>
      <name val="Arial Cyr"/>
      <family val="0"/>
    </font>
    <font>
      <b/>
      <i/>
      <sz val="16"/>
      <name val="Arial Cyr"/>
      <family val="2"/>
    </font>
    <font>
      <i/>
      <sz val="13"/>
      <name val="Arial Cyr"/>
      <family val="0"/>
    </font>
    <font>
      <sz val="17"/>
      <name val="Arial Cyr"/>
      <family val="2"/>
    </font>
    <font>
      <sz val="13.5"/>
      <name val="Arial Cyr"/>
      <family val="2"/>
    </font>
    <font>
      <b/>
      <sz val="13.5"/>
      <name val="Arial Cyr"/>
      <family val="0"/>
    </font>
    <font>
      <i/>
      <sz val="13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5"/>
      <color indexed="36"/>
      <name val="Arial Cyr"/>
      <family val="2"/>
    </font>
    <font>
      <sz val="10"/>
      <color indexed="17"/>
      <name val="Arial Cyr"/>
      <family val="0"/>
    </font>
    <font>
      <b/>
      <i/>
      <sz val="12"/>
      <color indexed="10"/>
      <name val="Arial Cyr"/>
      <family val="0"/>
    </font>
    <font>
      <b/>
      <i/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5"/>
      <color rgb="FF7030A0"/>
      <name val="Arial Cyr"/>
      <family val="2"/>
    </font>
    <font>
      <sz val="10"/>
      <color rgb="FF00B050"/>
      <name val="Arial Cyr"/>
      <family val="0"/>
    </font>
    <font>
      <b/>
      <i/>
      <sz val="12"/>
      <color rgb="FFFF0000"/>
      <name val="Arial Cyr"/>
      <family val="0"/>
    </font>
    <font>
      <b/>
      <i/>
      <sz val="15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201" fontId="15" fillId="0" borderId="11" xfId="0" applyNumberFormat="1" applyFont="1" applyBorder="1" applyAlignment="1">
      <alignment/>
    </xf>
    <xf numFmtId="201" fontId="15" fillId="0" borderId="12" xfId="0" applyNumberFormat="1" applyFont="1" applyBorder="1" applyAlignment="1">
      <alignment/>
    </xf>
    <xf numFmtId="1" fontId="13" fillId="0" borderId="13" xfId="0" applyNumberFormat="1" applyFont="1" applyBorder="1" applyAlignment="1">
      <alignment wrapText="1"/>
    </xf>
    <xf numFmtId="0" fontId="16" fillId="0" borderId="0" xfId="0" applyFont="1" applyAlignment="1">
      <alignment horizontal="centerContinuous"/>
    </xf>
    <xf numFmtId="201" fontId="12" fillId="0" borderId="14" xfId="0" applyNumberFormat="1" applyFont="1" applyBorder="1" applyAlignment="1">
      <alignment/>
    </xf>
    <xf numFmtId="201" fontId="12" fillId="0" borderId="15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wrapText="1"/>
    </xf>
    <xf numFmtId="201" fontId="12" fillId="0" borderId="14" xfId="0" applyNumberFormat="1" applyFont="1" applyBorder="1" applyAlignment="1">
      <alignment/>
    </xf>
    <xf numFmtId="201" fontId="0" fillId="0" borderId="0" xfId="0" applyNumberFormat="1" applyAlignment="1">
      <alignment/>
    </xf>
    <xf numFmtId="196" fontId="8" fillId="0" borderId="16" xfId="0" applyNumberFormat="1" applyFont="1" applyBorder="1" applyAlignment="1">
      <alignment/>
    </xf>
    <xf numFmtId="196" fontId="8" fillId="0" borderId="17" xfId="0" applyNumberFormat="1" applyFont="1" applyBorder="1" applyAlignment="1">
      <alignment/>
    </xf>
    <xf numFmtId="201" fontId="15" fillId="0" borderId="18" xfId="0" applyNumberFormat="1" applyFont="1" applyBorder="1" applyAlignment="1">
      <alignment/>
    </xf>
    <xf numFmtId="201" fontId="15" fillId="0" borderId="19" xfId="0" applyNumberFormat="1" applyFont="1" applyBorder="1" applyAlignment="1">
      <alignment/>
    </xf>
    <xf numFmtId="201" fontId="17" fillId="0" borderId="0" xfId="0" applyNumberFormat="1" applyFont="1" applyAlignment="1">
      <alignment/>
    </xf>
    <xf numFmtId="1" fontId="21" fillId="33" borderId="20" xfId="0" applyNumberFormat="1" applyFont="1" applyFill="1" applyBorder="1" applyAlignment="1">
      <alignment vertical="top" wrapText="1"/>
    </xf>
    <xf numFmtId="1" fontId="18" fillId="0" borderId="21" xfId="0" applyNumberFormat="1" applyFont="1" applyBorder="1" applyAlignment="1">
      <alignment/>
    </xf>
    <xf numFmtId="201" fontId="15" fillId="0" borderId="22" xfId="0" applyNumberFormat="1" applyFont="1" applyBorder="1" applyAlignment="1">
      <alignment/>
    </xf>
    <xf numFmtId="196" fontId="6" fillId="0" borderId="23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201" fontId="15" fillId="0" borderId="24" xfId="0" applyNumberFormat="1" applyFont="1" applyBorder="1" applyAlignment="1">
      <alignment/>
    </xf>
    <xf numFmtId="201" fontId="15" fillId="0" borderId="18" xfId="0" applyNumberFormat="1" applyFont="1" applyBorder="1" applyAlignment="1">
      <alignment/>
    </xf>
    <xf numFmtId="1" fontId="21" fillId="33" borderId="25" xfId="0" applyNumberFormat="1" applyFont="1" applyFill="1" applyBorder="1" applyAlignment="1">
      <alignment wrapText="1"/>
    </xf>
    <xf numFmtId="201" fontId="12" fillId="0" borderId="18" xfId="0" applyNumberFormat="1" applyFont="1" applyBorder="1" applyAlignment="1">
      <alignment/>
    </xf>
    <xf numFmtId="201" fontId="12" fillId="0" borderId="12" xfId="0" applyNumberFormat="1" applyFont="1" applyBorder="1" applyAlignment="1">
      <alignment/>
    </xf>
    <xf numFmtId="201" fontId="12" fillId="0" borderId="11" xfId="0" applyNumberFormat="1" applyFont="1" applyBorder="1" applyAlignment="1">
      <alignment/>
    </xf>
    <xf numFmtId="196" fontId="12" fillId="0" borderId="16" xfId="0" applyNumberFormat="1" applyFont="1" applyBorder="1" applyAlignment="1">
      <alignment/>
    </xf>
    <xf numFmtId="201" fontId="15" fillId="0" borderId="12" xfId="0" applyNumberFormat="1" applyFont="1" applyBorder="1" applyAlignment="1">
      <alignment/>
    </xf>
    <xf numFmtId="201" fontId="15" fillId="0" borderId="11" xfId="0" applyNumberFormat="1" applyFont="1" applyBorder="1" applyAlignment="1">
      <alignment/>
    </xf>
    <xf numFmtId="196" fontId="15" fillId="0" borderId="16" xfId="0" applyNumberFormat="1" applyFont="1" applyBorder="1" applyAlignment="1">
      <alignment/>
    </xf>
    <xf numFmtId="201" fontId="15" fillId="0" borderId="19" xfId="0" applyNumberFormat="1" applyFont="1" applyBorder="1" applyAlignment="1">
      <alignment/>
    </xf>
    <xf numFmtId="196" fontId="15" fillId="0" borderId="17" xfId="0" applyNumberFormat="1" applyFont="1" applyBorder="1" applyAlignment="1">
      <alignment/>
    </xf>
    <xf numFmtId="201" fontId="12" fillId="0" borderId="26" xfId="0" applyNumberFormat="1" applyFont="1" applyBorder="1" applyAlignment="1">
      <alignment/>
    </xf>
    <xf numFmtId="201" fontId="12" fillId="0" borderId="15" xfId="0" applyNumberFormat="1" applyFont="1" applyBorder="1" applyAlignment="1">
      <alignment/>
    </xf>
    <xf numFmtId="201" fontId="12" fillId="0" borderId="12" xfId="0" applyNumberFormat="1" applyFont="1" applyBorder="1" applyAlignment="1">
      <alignment horizontal="right"/>
    </xf>
    <xf numFmtId="201" fontId="12" fillId="0" borderId="19" xfId="0" applyNumberFormat="1" applyFont="1" applyBorder="1" applyAlignment="1">
      <alignment horizontal="right"/>
    </xf>
    <xf numFmtId="201" fontId="15" fillId="0" borderId="12" xfId="0" applyNumberFormat="1" applyFont="1" applyBorder="1" applyAlignment="1">
      <alignment horizontal="right"/>
    </xf>
    <xf numFmtId="201" fontId="15" fillId="0" borderId="19" xfId="0" applyNumberFormat="1" applyFont="1" applyBorder="1" applyAlignment="1">
      <alignment horizontal="right"/>
    </xf>
    <xf numFmtId="201" fontId="15" fillId="0" borderId="27" xfId="0" applyNumberFormat="1" applyFont="1" applyBorder="1" applyAlignment="1">
      <alignment horizontal="right"/>
    </xf>
    <xf numFmtId="201" fontId="15" fillId="0" borderId="28" xfId="0" applyNumberFormat="1" applyFont="1" applyBorder="1" applyAlignment="1">
      <alignment horizontal="right"/>
    </xf>
    <xf numFmtId="196" fontId="15" fillId="33" borderId="29" xfId="0" applyNumberFormat="1" applyFont="1" applyFill="1" applyBorder="1" applyAlignment="1">
      <alignment horizontal="right"/>
    </xf>
    <xf numFmtId="201" fontId="15" fillId="0" borderId="29" xfId="0" applyNumberFormat="1" applyFont="1" applyBorder="1" applyAlignment="1">
      <alignment horizontal="right"/>
    </xf>
    <xf numFmtId="201" fontId="15" fillId="0" borderId="30" xfId="0" applyNumberFormat="1" applyFont="1" applyBorder="1" applyAlignment="1">
      <alignment horizontal="right"/>
    </xf>
    <xf numFmtId="201" fontId="12" fillId="0" borderId="19" xfId="0" applyNumberFormat="1" applyFont="1" applyBorder="1" applyAlignment="1">
      <alignment/>
    </xf>
    <xf numFmtId="196" fontId="12" fillId="0" borderId="17" xfId="0" applyNumberFormat="1" applyFont="1" applyBorder="1" applyAlignment="1">
      <alignment/>
    </xf>
    <xf numFmtId="201" fontId="15" fillId="33" borderId="12" xfId="0" applyNumberFormat="1" applyFont="1" applyFill="1" applyBorder="1" applyAlignment="1">
      <alignment horizontal="right"/>
    </xf>
    <xf numFmtId="1" fontId="21" fillId="33" borderId="13" xfId="0" applyNumberFormat="1" applyFont="1" applyFill="1" applyBorder="1" applyAlignment="1">
      <alignment wrapText="1"/>
    </xf>
    <xf numFmtId="196" fontId="12" fillId="0" borderId="26" xfId="0" applyNumberFormat="1" applyFont="1" applyBorder="1" applyAlignment="1">
      <alignment/>
    </xf>
    <xf numFmtId="0" fontId="68" fillId="0" borderId="0" xfId="0" applyFont="1" applyAlignment="1">
      <alignment/>
    </xf>
    <xf numFmtId="201" fontId="69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" fontId="13" fillId="0" borderId="31" xfId="0" applyNumberFormat="1" applyFont="1" applyBorder="1" applyAlignment="1">
      <alignment wrapText="1"/>
    </xf>
    <xf numFmtId="201" fontId="14" fillId="0" borderId="14" xfId="0" applyNumberFormat="1" applyFont="1" applyBorder="1" applyAlignment="1">
      <alignment/>
    </xf>
    <xf numFmtId="196" fontId="6" fillId="0" borderId="26" xfId="0" applyNumberFormat="1" applyFont="1" applyBorder="1" applyAlignment="1">
      <alignment/>
    </xf>
    <xf numFmtId="201" fontId="25" fillId="0" borderId="22" xfId="0" applyNumberFormat="1" applyFont="1" applyBorder="1" applyAlignment="1">
      <alignment/>
    </xf>
    <xf numFmtId="1" fontId="13" fillId="0" borderId="32" xfId="0" applyNumberFormat="1" applyFont="1" applyBorder="1" applyAlignment="1">
      <alignment vertical="top" wrapText="1"/>
    </xf>
    <xf numFmtId="201" fontId="15" fillId="33" borderId="27" xfId="0" applyNumberFormat="1" applyFont="1" applyFill="1" applyBorder="1" applyAlignment="1">
      <alignment horizontal="right"/>
    </xf>
    <xf numFmtId="201" fontId="12" fillId="0" borderId="15" xfId="0" applyNumberFormat="1" applyFont="1" applyBorder="1" applyAlignment="1">
      <alignment horizontal="right"/>
    </xf>
    <xf numFmtId="201" fontId="70" fillId="0" borderId="0" xfId="0" applyNumberFormat="1" applyFont="1" applyAlignment="1">
      <alignment/>
    </xf>
    <xf numFmtId="201" fontId="71" fillId="0" borderId="0" xfId="0" applyNumberFormat="1" applyFont="1" applyAlignment="1">
      <alignment/>
    </xf>
    <xf numFmtId="1" fontId="11" fillId="0" borderId="32" xfId="0" applyNumberFormat="1" applyFont="1" applyBorder="1" applyAlignment="1">
      <alignment vertical="top" wrapText="1"/>
    </xf>
    <xf numFmtId="196" fontId="8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201" fontId="15" fillId="0" borderId="0" xfId="0" applyNumberFormat="1" applyFont="1" applyAlignment="1">
      <alignment/>
    </xf>
    <xf numFmtId="1" fontId="13" fillId="0" borderId="32" xfId="0" applyNumberFormat="1" applyFont="1" applyBorder="1" applyAlignment="1">
      <alignment wrapText="1"/>
    </xf>
    <xf numFmtId="0" fontId="7" fillId="33" borderId="3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201" fontId="72" fillId="0" borderId="0" xfId="0" applyNumberFormat="1" applyFont="1" applyAlignment="1">
      <alignment/>
    </xf>
    <xf numFmtId="196" fontId="15" fillId="0" borderId="0" xfId="0" applyNumberFormat="1" applyFont="1" applyBorder="1" applyAlignment="1">
      <alignment/>
    </xf>
    <xf numFmtId="1" fontId="26" fillId="0" borderId="32" xfId="0" applyNumberFormat="1" applyFont="1" applyBorder="1" applyAlignment="1">
      <alignment horizontal="left" wrapText="1"/>
    </xf>
    <xf numFmtId="1" fontId="26" fillId="0" borderId="13" xfId="0" applyNumberFormat="1" applyFont="1" applyBorder="1" applyAlignment="1">
      <alignment wrapText="1"/>
    </xf>
    <xf numFmtId="1" fontId="26" fillId="0" borderId="13" xfId="0" applyNumberFormat="1" applyFont="1" applyBorder="1" applyAlignment="1">
      <alignment vertical="top" wrapText="1"/>
    </xf>
    <xf numFmtId="1" fontId="27" fillId="0" borderId="13" xfId="0" applyNumberFormat="1" applyFont="1" applyBorder="1" applyAlignment="1">
      <alignment horizontal="left" wrapText="1"/>
    </xf>
    <xf numFmtId="1" fontId="26" fillId="0" borderId="32" xfId="0" applyNumberFormat="1" applyFont="1" applyBorder="1" applyAlignment="1">
      <alignment horizontal="left" wrapText="1"/>
    </xf>
    <xf numFmtId="1" fontId="27" fillId="0" borderId="32" xfId="0" applyNumberFormat="1" applyFont="1" applyBorder="1" applyAlignment="1">
      <alignment vertical="top" wrapText="1"/>
    </xf>
    <xf numFmtId="1" fontId="26" fillId="0" borderId="32" xfId="0" applyNumberFormat="1" applyFont="1" applyBorder="1" applyAlignment="1">
      <alignment vertical="top" wrapText="1"/>
    </xf>
    <xf numFmtId="1" fontId="27" fillId="0" borderId="13" xfId="0" applyNumberFormat="1" applyFont="1" applyBorder="1" applyAlignment="1">
      <alignment vertical="top" wrapText="1"/>
    </xf>
    <xf numFmtId="1" fontId="28" fillId="33" borderId="31" xfId="0" applyNumberFormat="1" applyFont="1" applyFill="1" applyBorder="1" applyAlignment="1">
      <alignment wrapText="1"/>
    </xf>
    <xf numFmtId="201" fontId="15" fillId="0" borderId="33" xfId="0" applyNumberFormat="1" applyFont="1" applyBorder="1" applyAlignment="1">
      <alignment horizontal="right"/>
    </xf>
    <xf numFmtId="201" fontId="15" fillId="0" borderId="34" xfId="0" applyNumberFormat="1" applyFont="1" applyBorder="1" applyAlignment="1">
      <alignment horizontal="right"/>
    </xf>
    <xf numFmtId="201" fontId="12" fillId="0" borderId="22" xfId="0" applyNumberFormat="1" applyFont="1" applyBorder="1" applyAlignment="1">
      <alignment/>
    </xf>
    <xf numFmtId="201" fontId="12" fillId="0" borderId="23" xfId="0" applyNumberFormat="1" applyFont="1" applyBorder="1" applyAlignment="1">
      <alignment/>
    </xf>
    <xf numFmtId="201" fontId="12" fillId="0" borderId="24" xfId="0" applyNumberFormat="1" applyFont="1" applyBorder="1" applyAlignment="1">
      <alignment/>
    </xf>
    <xf numFmtId="196" fontId="12" fillId="0" borderId="0" xfId="0" applyNumberFormat="1" applyFont="1" applyBorder="1" applyAlignment="1">
      <alignment/>
    </xf>
    <xf numFmtId="1" fontId="12" fillId="0" borderId="35" xfId="0" applyNumberFormat="1" applyFont="1" applyBorder="1" applyAlignment="1">
      <alignment horizontal="center" wrapText="1"/>
    </xf>
    <xf numFmtId="1" fontId="13" fillId="0" borderId="32" xfId="0" applyNumberFormat="1" applyFont="1" applyBorder="1" applyAlignment="1">
      <alignment vertical="top" wrapText="1"/>
    </xf>
    <xf numFmtId="201" fontId="25" fillId="0" borderId="11" xfId="0" applyNumberFormat="1" applyFont="1" applyBorder="1" applyAlignment="1">
      <alignment/>
    </xf>
    <xf numFmtId="196" fontId="6" fillId="0" borderId="16" xfId="0" applyNumberFormat="1" applyFont="1" applyBorder="1" applyAlignment="1">
      <alignment/>
    </xf>
    <xf numFmtId="1" fontId="13" fillId="0" borderId="35" xfId="0" applyNumberFormat="1" applyFont="1" applyBorder="1" applyAlignment="1">
      <alignment vertical="top" wrapText="1"/>
    </xf>
    <xf numFmtId="201" fontId="15" fillId="33" borderId="33" xfId="0" applyNumberFormat="1" applyFont="1" applyFill="1" applyBorder="1" applyAlignment="1">
      <alignment horizontal="right"/>
    </xf>
    <xf numFmtId="1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Zeros="0" view="pageBreakPreview" zoomScale="80" zoomScaleNormal="82" zoomScaleSheetLayoutView="80" zoomScalePageLayoutView="0" workbookViewId="0" topLeftCell="A34">
      <selection activeCell="I52" sqref="I52"/>
    </sheetView>
  </sheetViews>
  <sheetFormatPr defaultColWidth="9.00390625" defaultRowHeight="12.75"/>
  <cols>
    <col min="1" max="1" width="62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375" style="0" customWidth="1"/>
    <col min="8" max="8" width="12.625" style="0" customWidth="1"/>
    <col min="9" max="9" width="17.00390625" style="0" customWidth="1"/>
    <col min="10" max="10" width="12.75390625" style="0" customWidth="1"/>
  </cols>
  <sheetData>
    <row r="1" spans="1:6" ht="30" customHeight="1">
      <c r="A1" s="96" t="s">
        <v>37</v>
      </c>
      <c r="B1" s="96"/>
      <c r="C1" s="96"/>
      <c r="D1" s="96"/>
      <c r="E1" s="96"/>
      <c r="F1" s="96"/>
    </row>
    <row r="2" spans="1:6" ht="25.5" customHeight="1">
      <c r="A2" s="96" t="s">
        <v>0</v>
      </c>
      <c r="B2" s="96"/>
      <c r="C2" s="96"/>
      <c r="D2" s="96"/>
      <c r="E2" s="96"/>
      <c r="F2" s="96"/>
    </row>
    <row r="3" spans="1:6" ht="24" customHeight="1">
      <c r="A3" s="97" t="s">
        <v>46</v>
      </c>
      <c r="B3" s="97"/>
      <c r="C3" s="97"/>
      <c r="D3" s="97"/>
      <c r="E3" s="97"/>
      <c r="F3" s="97"/>
    </row>
    <row r="4" spans="1:6" ht="25.5" customHeight="1" thickBot="1">
      <c r="A4" s="23"/>
      <c r="B4" s="3"/>
      <c r="C4" s="3"/>
      <c r="D4" s="8"/>
      <c r="E4" s="3"/>
      <c r="F4" s="54" t="s">
        <v>39</v>
      </c>
    </row>
    <row r="5" spans="1:6" ht="23.25" customHeight="1">
      <c r="A5" s="98" t="s">
        <v>2</v>
      </c>
      <c r="B5" s="100" t="s">
        <v>47</v>
      </c>
      <c r="C5" s="100" t="s">
        <v>48</v>
      </c>
      <c r="D5" s="102" t="s">
        <v>40</v>
      </c>
      <c r="E5" s="104" t="s">
        <v>1</v>
      </c>
      <c r="F5" s="106" t="s">
        <v>38</v>
      </c>
    </row>
    <row r="6" spans="1:6" ht="81" customHeight="1">
      <c r="A6" s="99"/>
      <c r="B6" s="101"/>
      <c r="C6" s="101"/>
      <c r="D6" s="103"/>
      <c r="E6" s="105"/>
      <c r="F6" s="107"/>
    </row>
    <row r="7" spans="1:6" ht="17.25" customHeight="1">
      <c r="A7" s="69">
        <v>1</v>
      </c>
      <c r="B7" s="70">
        <v>2</v>
      </c>
      <c r="C7" s="70">
        <v>3</v>
      </c>
      <c r="D7" s="70">
        <v>4</v>
      </c>
      <c r="E7" s="71">
        <v>9</v>
      </c>
      <c r="F7" s="72">
        <v>5</v>
      </c>
    </row>
    <row r="8" spans="1:6" ht="26.25" customHeight="1">
      <c r="A8" s="75" t="s">
        <v>11</v>
      </c>
      <c r="B8" s="5">
        <v>34943.46746</v>
      </c>
      <c r="C8" s="5">
        <v>34704.49626</v>
      </c>
      <c r="D8" s="5">
        <f>C8/B8*100</f>
        <v>99.31612053018621</v>
      </c>
      <c r="E8" s="14">
        <f>C8-B8</f>
        <v>-238.97119999999995</v>
      </c>
      <c r="F8" s="16">
        <f>C8-B8</f>
        <v>-238.97119999999995</v>
      </c>
    </row>
    <row r="9" spans="1:9" ht="23.25" customHeight="1">
      <c r="A9" s="76" t="s">
        <v>3</v>
      </c>
      <c r="B9" s="6">
        <v>1055025.44376</v>
      </c>
      <c r="C9" s="6">
        <v>1049575.32171</v>
      </c>
      <c r="D9" s="6">
        <f>C9/B9*100</f>
        <v>99.48341321223721</v>
      </c>
      <c r="E9" s="15">
        <f>C9-B9</f>
        <v>-5450.122049999889</v>
      </c>
      <c r="F9" s="17">
        <f>C9-B9</f>
        <v>-5450.122049999889</v>
      </c>
      <c r="H9" s="13"/>
      <c r="I9" s="13"/>
    </row>
    <row r="10" spans="1:9" ht="24" customHeight="1">
      <c r="A10" s="76" t="s">
        <v>4</v>
      </c>
      <c r="B10" s="6">
        <v>212223.6392</v>
      </c>
      <c r="C10" s="6">
        <v>210900.59319</v>
      </c>
      <c r="D10" s="6">
        <f>C10/B10*100</f>
        <v>99.37657934102565</v>
      </c>
      <c r="E10" s="15">
        <f>C10-B10</f>
        <v>-1323.046009999991</v>
      </c>
      <c r="F10" s="17">
        <f>C10-B10</f>
        <v>-1323.046009999991</v>
      </c>
      <c r="I10" s="13"/>
    </row>
    <row r="11" spans="1:6" ht="24" customHeight="1">
      <c r="A11" s="76" t="s">
        <v>5</v>
      </c>
      <c r="B11" s="6">
        <v>342241.77312</v>
      </c>
      <c r="C11" s="6">
        <v>316997.56543</v>
      </c>
      <c r="D11" s="6">
        <f aca="true" t="shared" si="0" ref="D11:D46">C11/B11*100</f>
        <v>92.62386719778107</v>
      </c>
      <c r="E11" s="15">
        <f aca="true" t="shared" si="1" ref="E11:E23">C11-B11</f>
        <v>-25244.20769000001</v>
      </c>
      <c r="F11" s="17">
        <f>C11-B11</f>
        <v>-25244.20769000001</v>
      </c>
    </row>
    <row r="12" spans="1:6" ht="22.5" customHeight="1">
      <c r="A12" s="76" t="s">
        <v>10</v>
      </c>
      <c r="B12" s="6">
        <v>143188.97</v>
      </c>
      <c r="C12" s="6">
        <v>142328.8153</v>
      </c>
      <c r="D12" s="6">
        <f t="shared" si="0"/>
        <v>99.39928704005622</v>
      </c>
      <c r="E12" s="15">
        <f t="shared" si="1"/>
        <v>-860.1547000000137</v>
      </c>
      <c r="F12" s="17">
        <f aca="true" t="shared" si="2" ref="F12:F46">C12-B12</f>
        <v>-860.1547000000137</v>
      </c>
    </row>
    <row r="13" spans="1:6" ht="26.25" customHeight="1">
      <c r="A13" s="76" t="s">
        <v>6</v>
      </c>
      <c r="B13" s="6">
        <v>92329.798</v>
      </c>
      <c r="C13" s="6">
        <v>91928.21398</v>
      </c>
      <c r="D13" s="6">
        <f t="shared" si="0"/>
        <v>99.5650548049504</v>
      </c>
      <c r="E13" s="15">
        <f t="shared" si="1"/>
        <v>-401.5840199999948</v>
      </c>
      <c r="F13" s="17">
        <f t="shared" si="2"/>
        <v>-401.5840199999948</v>
      </c>
    </row>
    <row r="14" spans="1:6" ht="27.75" customHeight="1">
      <c r="A14" s="76" t="s">
        <v>13</v>
      </c>
      <c r="B14" s="6">
        <v>54427.398</v>
      </c>
      <c r="C14" s="6">
        <v>54367.09868</v>
      </c>
      <c r="D14" s="6">
        <f t="shared" si="0"/>
        <v>99.88921145927277</v>
      </c>
      <c r="E14" s="15">
        <f t="shared" si="1"/>
        <v>-60.29931999999826</v>
      </c>
      <c r="F14" s="17">
        <f t="shared" si="2"/>
        <v>-60.29931999999826</v>
      </c>
    </row>
    <row r="15" spans="1:6" ht="26.25" customHeight="1">
      <c r="A15" s="76" t="s">
        <v>24</v>
      </c>
      <c r="B15" s="6">
        <f>B16+B17+B18</f>
        <v>62397.26513</v>
      </c>
      <c r="C15" s="6">
        <f>C16+C17+C18</f>
        <v>59602.86961</v>
      </c>
      <c r="D15" s="6">
        <f t="shared" si="0"/>
        <v>95.52160577201889</v>
      </c>
      <c r="E15" s="15">
        <f t="shared" si="1"/>
        <v>-2794.395519999998</v>
      </c>
      <c r="F15" s="17">
        <f t="shared" si="2"/>
        <v>-2794.395519999998</v>
      </c>
    </row>
    <row r="16" spans="1:6" ht="35.25" customHeight="1">
      <c r="A16" s="76" t="s">
        <v>25</v>
      </c>
      <c r="B16" s="6">
        <v>8690</v>
      </c>
      <c r="C16" s="6">
        <v>8536.968</v>
      </c>
      <c r="D16" s="6">
        <f t="shared" si="0"/>
        <v>98.23898734177217</v>
      </c>
      <c r="E16" s="15">
        <f t="shared" si="1"/>
        <v>-153.03199999999924</v>
      </c>
      <c r="F16" s="17">
        <f t="shared" si="2"/>
        <v>-153.03199999999924</v>
      </c>
    </row>
    <row r="17" spans="1:6" ht="36" customHeight="1">
      <c r="A17" s="76" t="s">
        <v>27</v>
      </c>
      <c r="B17" s="6">
        <v>41336.405</v>
      </c>
      <c r="C17" s="6">
        <v>39150.294</v>
      </c>
      <c r="D17" s="6">
        <f t="shared" si="0"/>
        <v>94.71141479284422</v>
      </c>
      <c r="E17" s="15">
        <f t="shared" si="1"/>
        <v>-2186.110999999997</v>
      </c>
      <c r="F17" s="17">
        <f t="shared" si="2"/>
        <v>-2186.110999999997</v>
      </c>
    </row>
    <row r="18" spans="1:6" ht="37.5" customHeight="1">
      <c r="A18" s="76" t="s">
        <v>28</v>
      </c>
      <c r="B18" s="6">
        <v>12370.86013</v>
      </c>
      <c r="C18" s="6">
        <v>11915.60761</v>
      </c>
      <c r="D18" s="6">
        <f t="shared" si="0"/>
        <v>96.3199606557996</v>
      </c>
      <c r="E18" s="15">
        <f t="shared" si="1"/>
        <v>-455.25252</v>
      </c>
      <c r="F18" s="17">
        <f t="shared" si="2"/>
        <v>-455.25252</v>
      </c>
    </row>
    <row r="19" spans="1:6" ht="25.5" customHeight="1">
      <c r="A19" s="76" t="s">
        <v>30</v>
      </c>
      <c r="B19" s="6">
        <f>B20+B21+B22+B23</f>
        <v>179200.78368</v>
      </c>
      <c r="C19" s="6">
        <f>C20+C21+C22+C23</f>
        <v>134957.44964</v>
      </c>
      <c r="D19" s="6">
        <f t="shared" si="0"/>
        <v>75.31074745799907</v>
      </c>
      <c r="E19" s="15"/>
      <c r="F19" s="17">
        <f t="shared" si="2"/>
        <v>-44243.33403999999</v>
      </c>
    </row>
    <row r="20" spans="1:6" ht="38.25" customHeight="1">
      <c r="A20" s="76" t="s">
        <v>49</v>
      </c>
      <c r="B20" s="6">
        <v>5000</v>
      </c>
      <c r="C20" s="6">
        <v>5000</v>
      </c>
      <c r="D20" s="6">
        <f t="shared" si="0"/>
        <v>100</v>
      </c>
      <c r="E20" s="15"/>
      <c r="F20" s="17">
        <f t="shared" si="2"/>
        <v>0</v>
      </c>
    </row>
    <row r="21" spans="1:6" ht="25.5" customHeight="1">
      <c r="A21" s="76" t="s">
        <v>31</v>
      </c>
      <c r="B21" s="6">
        <v>131526.28368</v>
      </c>
      <c r="C21" s="6">
        <v>128344.15458</v>
      </c>
      <c r="D21" s="6">
        <f t="shared" si="0"/>
        <v>97.58061353900789</v>
      </c>
      <c r="E21" s="15"/>
      <c r="F21" s="17">
        <f t="shared" si="2"/>
        <v>-3182.129099999991</v>
      </c>
    </row>
    <row r="22" spans="1:6" ht="25.5" customHeight="1">
      <c r="A22" s="76" t="s">
        <v>44</v>
      </c>
      <c r="B22" s="6">
        <v>1674.5</v>
      </c>
      <c r="C22" s="6">
        <v>1613.29506</v>
      </c>
      <c r="D22" s="6">
        <f t="shared" si="0"/>
        <v>96.34488265153777</v>
      </c>
      <c r="E22" s="15"/>
      <c r="F22" s="17">
        <f t="shared" si="2"/>
        <v>-61.20494000000008</v>
      </c>
    </row>
    <row r="23" spans="1:6" ht="26.25" customHeight="1" thickBot="1">
      <c r="A23" s="76" t="s">
        <v>45</v>
      </c>
      <c r="B23" s="6">
        <v>41000</v>
      </c>
      <c r="C23" s="6"/>
      <c r="D23" s="6">
        <f t="shared" si="0"/>
        <v>0</v>
      </c>
      <c r="E23" s="15">
        <f t="shared" si="1"/>
        <v>-41000</v>
      </c>
      <c r="F23" s="17">
        <f t="shared" si="2"/>
        <v>-41000</v>
      </c>
    </row>
    <row r="24" spans="1:10" ht="29.25" customHeight="1" thickBot="1">
      <c r="A24" s="11" t="s">
        <v>8</v>
      </c>
      <c r="B24" s="9">
        <f>B8+B9+B10+B11+B12+B13+B14+B15+B19</f>
        <v>2175978.53835</v>
      </c>
      <c r="C24" s="9">
        <f>C8+C9+C10+C11+C12+C13+C14+C15+C19</f>
        <v>2095362.4237999998</v>
      </c>
      <c r="D24" s="9">
        <f t="shared" si="0"/>
        <v>96.29517878374251</v>
      </c>
      <c r="E24" s="51">
        <f>C24-B24</f>
        <v>-80616.11455000029</v>
      </c>
      <c r="F24" s="10">
        <f t="shared" si="2"/>
        <v>-80616.11455000029</v>
      </c>
      <c r="H24" s="2"/>
      <c r="J24" s="2"/>
    </row>
    <row r="25" spans="1:9" ht="55.5" customHeight="1" thickBot="1">
      <c r="A25" s="77" t="s">
        <v>18</v>
      </c>
      <c r="B25" s="21">
        <v>161135.11196</v>
      </c>
      <c r="C25" s="21">
        <v>158590.68317</v>
      </c>
      <c r="D25" s="21">
        <f t="shared" si="0"/>
        <v>98.4209346063373</v>
      </c>
      <c r="E25" s="22"/>
      <c r="F25" s="24">
        <f t="shared" si="2"/>
        <v>-2544.4287900000054</v>
      </c>
      <c r="H25" s="13"/>
      <c r="I25" s="13"/>
    </row>
    <row r="26" spans="1:6" ht="27" customHeight="1" thickBot="1">
      <c r="A26" s="11" t="s">
        <v>7</v>
      </c>
      <c r="B26" s="9">
        <f>B24+B25</f>
        <v>2337113.65031</v>
      </c>
      <c r="C26" s="9">
        <f>C24+C25</f>
        <v>2253953.1069699996</v>
      </c>
      <c r="D26" s="9">
        <f t="shared" si="0"/>
        <v>96.44174157602606</v>
      </c>
      <c r="E26" s="51">
        <f>C26-B26</f>
        <v>-83160.54334000032</v>
      </c>
      <c r="F26" s="10">
        <f t="shared" si="2"/>
        <v>-83160.54334000032</v>
      </c>
    </row>
    <row r="27" spans="1:8" ht="37.5" customHeight="1">
      <c r="A27" s="78" t="s">
        <v>22</v>
      </c>
      <c r="B27" s="28">
        <f>B28</f>
        <v>3645.79215</v>
      </c>
      <c r="C27" s="28">
        <f>C28</f>
        <v>3645.78719</v>
      </c>
      <c r="D27" s="29">
        <f t="shared" si="0"/>
        <v>99.99986395274892</v>
      </c>
      <c r="E27" s="30"/>
      <c r="F27" s="27">
        <f t="shared" si="2"/>
        <v>-0.00496000000021013</v>
      </c>
      <c r="H27" s="13"/>
    </row>
    <row r="28" spans="1:8" ht="24.75" customHeight="1">
      <c r="A28" s="79" t="s">
        <v>23</v>
      </c>
      <c r="B28" s="32">
        <v>3645.79215</v>
      </c>
      <c r="C28" s="32">
        <v>3645.78719</v>
      </c>
      <c r="D28" s="32">
        <f t="shared" si="0"/>
        <v>99.99986395274892</v>
      </c>
      <c r="E28" s="33"/>
      <c r="F28" s="25">
        <f t="shared" si="2"/>
        <v>-0.00496000000021013</v>
      </c>
      <c r="H28" s="13"/>
    </row>
    <row r="29" spans="1:8" ht="70.5" customHeight="1">
      <c r="A29" s="80" t="s">
        <v>50</v>
      </c>
      <c r="B29" s="28">
        <f>B31+B32+B30+B33</f>
        <v>69132.798</v>
      </c>
      <c r="C29" s="28">
        <f>C31+C32+C30+C33</f>
        <v>67042.91114</v>
      </c>
      <c r="D29" s="28">
        <f t="shared" si="0"/>
        <v>96.97699656247097</v>
      </c>
      <c r="E29" s="89"/>
      <c r="F29" s="47">
        <f t="shared" si="2"/>
        <v>-2089.8868599999987</v>
      </c>
      <c r="H29" s="13"/>
    </row>
    <row r="30" spans="1:8" ht="73.5" customHeight="1">
      <c r="A30" s="79" t="s">
        <v>51</v>
      </c>
      <c r="B30" s="32">
        <v>6965.1</v>
      </c>
      <c r="C30" s="32">
        <v>5899.27114</v>
      </c>
      <c r="D30" s="32">
        <f t="shared" si="0"/>
        <v>84.69757993424358</v>
      </c>
      <c r="E30" s="74"/>
      <c r="F30" s="25">
        <f t="shared" si="2"/>
        <v>-1065.8288600000005</v>
      </c>
      <c r="H30" s="13"/>
    </row>
    <row r="31" spans="1:8" ht="360.75" customHeight="1">
      <c r="A31" s="79" t="s">
        <v>52</v>
      </c>
      <c r="B31" s="32">
        <v>22344.641</v>
      </c>
      <c r="C31" s="32">
        <v>22116.719</v>
      </c>
      <c r="D31" s="32">
        <f t="shared" si="0"/>
        <v>98.97997018613994</v>
      </c>
      <c r="E31" s="74"/>
      <c r="F31" s="25">
        <f t="shared" si="2"/>
        <v>-227.92199999999866</v>
      </c>
      <c r="H31" s="13"/>
    </row>
    <row r="32" spans="1:8" ht="364.5" customHeight="1">
      <c r="A32" s="79" t="s">
        <v>53</v>
      </c>
      <c r="B32" s="32">
        <v>22651.064</v>
      </c>
      <c r="C32" s="32">
        <v>22020.352</v>
      </c>
      <c r="D32" s="32">
        <f t="shared" si="0"/>
        <v>97.21553036095789</v>
      </c>
      <c r="E32" s="74"/>
      <c r="F32" s="25">
        <f t="shared" si="2"/>
        <v>-630.7119999999995</v>
      </c>
      <c r="H32" s="13"/>
    </row>
    <row r="33" spans="1:8" ht="252" customHeight="1">
      <c r="A33" s="79" t="s">
        <v>54</v>
      </c>
      <c r="B33" s="32">
        <v>17171.993</v>
      </c>
      <c r="C33" s="32">
        <v>17006.569</v>
      </c>
      <c r="D33" s="32">
        <f t="shared" si="0"/>
        <v>99.03666394459863</v>
      </c>
      <c r="E33" s="74"/>
      <c r="F33" s="25">
        <f t="shared" si="2"/>
        <v>-165.42399999999907</v>
      </c>
      <c r="H33" s="13"/>
    </row>
    <row r="34" spans="1:9" ht="75" customHeight="1">
      <c r="A34" s="80" t="s">
        <v>16</v>
      </c>
      <c r="B34" s="28">
        <f>B35+B36+B37</f>
        <v>67571.99451</v>
      </c>
      <c r="C34" s="28">
        <f>C35+C36+C37</f>
        <v>66972.73367</v>
      </c>
      <c r="D34" s="28">
        <f t="shared" si="0"/>
        <v>99.11315206196656</v>
      </c>
      <c r="E34" s="89">
        <f>C34-B34</f>
        <v>-599.2608400000026</v>
      </c>
      <c r="F34" s="47">
        <f t="shared" si="2"/>
        <v>-599.2608400000026</v>
      </c>
      <c r="H34" s="13"/>
      <c r="I34" s="13"/>
    </row>
    <row r="35" spans="1:10" ht="39" customHeight="1">
      <c r="A35" s="81" t="s">
        <v>19</v>
      </c>
      <c r="B35" s="31">
        <v>48720.0145</v>
      </c>
      <c r="C35" s="31">
        <v>48474.05227</v>
      </c>
      <c r="D35" s="31">
        <f t="shared" si="0"/>
        <v>99.49515156650868</v>
      </c>
      <c r="E35" s="74"/>
      <c r="F35" s="34">
        <f t="shared" si="2"/>
        <v>-245.96222999999736</v>
      </c>
      <c r="I35" s="13"/>
      <c r="J35" s="13"/>
    </row>
    <row r="36" spans="1:6" ht="58.5" customHeight="1">
      <c r="A36" s="81" t="s">
        <v>20</v>
      </c>
      <c r="B36" s="31">
        <v>14461.7</v>
      </c>
      <c r="C36" s="31">
        <v>14211.25077</v>
      </c>
      <c r="D36" s="31">
        <f t="shared" si="0"/>
        <v>98.26818956277617</v>
      </c>
      <c r="E36" s="74"/>
      <c r="F36" s="34">
        <f t="shared" si="2"/>
        <v>-250.44923000000017</v>
      </c>
    </row>
    <row r="37" spans="1:6" ht="71.25" customHeight="1">
      <c r="A37" s="81" t="s">
        <v>21</v>
      </c>
      <c r="B37" s="31">
        <v>4390.28001</v>
      </c>
      <c r="C37" s="31">
        <v>4287.43063</v>
      </c>
      <c r="D37" s="31">
        <f t="shared" si="0"/>
        <v>97.65733894499361</v>
      </c>
      <c r="E37" s="33"/>
      <c r="F37" s="34">
        <f t="shared" si="2"/>
        <v>-102.84938000000056</v>
      </c>
    </row>
    <row r="38" spans="1:6" ht="93" customHeight="1">
      <c r="A38" s="82" t="s">
        <v>55</v>
      </c>
      <c r="B38" s="28">
        <f>B40+B39</f>
        <v>6350.011</v>
      </c>
      <c r="C38" s="28">
        <f>C40+C39</f>
        <v>6152.72092</v>
      </c>
      <c r="D38" s="28">
        <f t="shared" si="0"/>
        <v>96.89307498837402</v>
      </c>
      <c r="E38" s="48">
        <f>C38-B38</f>
        <v>-197.29008000000067</v>
      </c>
      <c r="F38" s="47">
        <f t="shared" si="2"/>
        <v>-197.29008000000067</v>
      </c>
    </row>
    <row r="39" spans="1:6" ht="70.5" customHeight="1">
      <c r="A39" s="81" t="s">
        <v>56</v>
      </c>
      <c r="B39" s="32">
        <v>4414</v>
      </c>
      <c r="C39" s="31">
        <v>4216.70992</v>
      </c>
      <c r="D39" s="32">
        <f t="shared" si="0"/>
        <v>95.53035613955596</v>
      </c>
      <c r="E39" s="33"/>
      <c r="F39" s="25">
        <f t="shared" si="2"/>
        <v>-197.29007999999976</v>
      </c>
    </row>
    <row r="40" spans="1:10" ht="87.75" customHeight="1">
      <c r="A40" s="81" t="s">
        <v>57</v>
      </c>
      <c r="B40" s="32">
        <v>1936.011</v>
      </c>
      <c r="C40" s="31">
        <v>1936.011</v>
      </c>
      <c r="D40" s="32">
        <f t="shared" si="0"/>
        <v>100</v>
      </c>
      <c r="E40" s="33"/>
      <c r="F40" s="25">
        <f t="shared" si="2"/>
        <v>0</v>
      </c>
      <c r="I40" s="13"/>
      <c r="J40" s="13"/>
    </row>
    <row r="41" spans="1:6" ht="69" customHeight="1">
      <c r="A41" s="82" t="s">
        <v>17</v>
      </c>
      <c r="B41" s="29">
        <f>B42</f>
        <v>66698.934</v>
      </c>
      <c r="C41" s="28">
        <f>C42</f>
        <v>65683.70505</v>
      </c>
      <c r="D41" s="28">
        <f t="shared" si="0"/>
        <v>98.47789328986879</v>
      </c>
      <c r="E41" s="48">
        <f>C41-B41</f>
        <v>-1015.2289499999897</v>
      </c>
      <c r="F41" s="47">
        <f t="shared" si="2"/>
        <v>-1015.2289499999897</v>
      </c>
    </row>
    <row r="42" spans="1:9" ht="24" customHeight="1" thickBot="1">
      <c r="A42" s="81" t="s">
        <v>14</v>
      </c>
      <c r="B42" s="31">
        <v>66698.934</v>
      </c>
      <c r="C42" s="31">
        <v>65683.70505</v>
      </c>
      <c r="D42" s="31">
        <f t="shared" si="0"/>
        <v>98.47789328986879</v>
      </c>
      <c r="E42" s="35"/>
      <c r="F42" s="34">
        <f t="shared" si="2"/>
        <v>-1015.2289499999897</v>
      </c>
      <c r="H42" s="13"/>
      <c r="I42" s="13"/>
    </row>
    <row r="43" spans="1:9" ht="24" customHeight="1" thickBot="1">
      <c r="A43" s="11" t="s">
        <v>9</v>
      </c>
      <c r="B43" s="12">
        <f>B26+B27+B34+B38+B41+B29</f>
        <v>2550513.17997</v>
      </c>
      <c r="C43" s="12">
        <f>C26+C27+C34+C38+C41+C29</f>
        <v>2463450.96494</v>
      </c>
      <c r="D43" s="12">
        <f t="shared" si="0"/>
        <v>96.58648244934676</v>
      </c>
      <c r="E43" s="36">
        <f>C43-B43</f>
        <v>-87062.21503000008</v>
      </c>
      <c r="F43" s="37">
        <f t="shared" si="2"/>
        <v>-87062.21503000008</v>
      </c>
      <c r="I43" s="13"/>
    </row>
    <row r="44" spans="1:9" ht="24" customHeight="1">
      <c r="A44" s="90" t="s">
        <v>58</v>
      </c>
      <c r="B44" s="86">
        <f>B45</f>
        <v>2000</v>
      </c>
      <c r="C44" s="86">
        <f>C45</f>
        <v>1993.402</v>
      </c>
      <c r="D44" s="86">
        <f t="shared" si="0"/>
        <v>99.6701</v>
      </c>
      <c r="E44" s="87"/>
      <c r="F44" s="88">
        <f t="shared" si="2"/>
        <v>-6.597999999999956</v>
      </c>
      <c r="I44" s="13"/>
    </row>
    <row r="45" spans="1:6" ht="75.75" customHeight="1" thickBot="1">
      <c r="A45" s="83" t="s">
        <v>59</v>
      </c>
      <c r="B45" s="95">
        <v>2000</v>
      </c>
      <c r="C45" s="95">
        <v>1993.402</v>
      </c>
      <c r="D45" s="84">
        <f t="shared" si="0"/>
        <v>99.6701</v>
      </c>
      <c r="E45" s="84"/>
      <c r="F45" s="85">
        <f t="shared" si="2"/>
        <v>-6.597999999999956</v>
      </c>
    </row>
    <row r="46" spans="1:6" ht="48" customHeight="1" thickBot="1">
      <c r="A46" s="4" t="s">
        <v>60</v>
      </c>
      <c r="B46" s="12">
        <f>B43+B44</f>
        <v>2552513.17997</v>
      </c>
      <c r="C46" s="12">
        <f>C43+C44</f>
        <v>2465444.3669399996</v>
      </c>
      <c r="D46" s="12">
        <f t="shared" si="0"/>
        <v>96.5888985916608</v>
      </c>
      <c r="E46" s="36">
        <f>C46-B46</f>
        <v>-87068.81303000031</v>
      </c>
      <c r="F46" s="37">
        <f t="shared" si="2"/>
        <v>-87068.81303000031</v>
      </c>
    </row>
    <row r="47" ht="27" customHeight="1"/>
    <row r="48" spans="2:3" ht="21" customHeight="1">
      <c r="B48" s="13"/>
      <c r="C48" s="13"/>
    </row>
    <row r="49" spans="2:6" ht="21.75" customHeight="1">
      <c r="B49" s="13"/>
      <c r="C49" s="13"/>
      <c r="F49" s="13"/>
    </row>
    <row r="50" spans="1:4" ht="21" customHeight="1">
      <c r="A50" s="66"/>
      <c r="B50" s="67"/>
      <c r="C50" s="67"/>
      <c r="D50" s="52"/>
    </row>
    <row r="51" spans="2:3" ht="19.5" customHeight="1">
      <c r="B51" s="13"/>
      <c r="C51" s="13"/>
    </row>
    <row r="52" spans="2:4" ht="21" customHeight="1">
      <c r="B52" s="13"/>
      <c r="C52" s="13"/>
      <c r="D52" s="18"/>
    </row>
    <row r="53" spans="2:4" ht="22.5" customHeight="1">
      <c r="B53" s="53"/>
      <c r="C53" s="53"/>
      <c r="D53" s="18"/>
    </row>
    <row r="54" spans="2:4" ht="19.5">
      <c r="B54" s="73"/>
      <c r="C54" s="73"/>
      <c r="D54" s="18"/>
    </row>
    <row r="55" spans="2:4" ht="18.75">
      <c r="B55" s="18"/>
      <c r="C55" s="18"/>
      <c r="D55" s="18"/>
    </row>
    <row r="56" spans="2:4" ht="18.75">
      <c r="B56" s="18"/>
      <c r="C56" s="18"/>
      <c r="D56" s="18"/>
    </row>
    <row r="63" spans="2:3" ht="12.75">
      <c r="B63" s="13"/>
      <c r="C63" s="13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5905511811023623" bottom="0.3937007874015748" header="0.2362204724409449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Zeros="0" tabSelected="1" zoomScale="80" zoomScaleNormal="80" zoomScalePageLayoutView="0" workbookViewId="0" topLeftCell="A1">
      <selection activeCell="J39" sqref="J39"/>
    </sheetView>
  </sheetViews>
  <sheetFormatPr defaultColWidth="9.00390625" defaultRowHeight="12.75"/>
  <cols>
    <col min="1" max="1" width="59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375" style="0" customWidth="1"/>
    <col min="8" max="8" width="12.625" style="0" customWidth="1"/>
    <col min="9" max="9" width="17.00390625" style="0" customWidth="1"/>
    <col min="10" max="10" width="12.75390625" style="0" customWidth="1"/>
  </cols>
  <sheetData>
    <row r="1" spans="1:6" ht="33" customHeight="1">
      <c r="A1" s="96" t="s">
        <v>41</v>
      </c>
      <c r="B1" s="96"/>
      <c r="C1" s="96"/>
      <c r="D1" s="96"/>
      <c r="E1" s="96"/>
      <c r="F1" s="96"/>
    </row>
    <row r="2" spans="1:6" ht="25.5" customHeight="1">
      <c r="A2" s="96" t="s">
        <v>0</v>
      </c>
      <c r="B2" s="96"/>
      <c r="C2" s="96"/>
      <c r="D2" s="96"/>
      <c r="E2" s="96"/>
      <c r="F2" s="96"/>
    </row>
    <row r="3" spans="1:6" ht="24" customHeight="1">
      <c r="A3" s="97" t="s">
        <v>46</v>
      </c>
      <c r="B3" s="97"/>
      <c r="C3" s="97"/>
      <c r="D3" s="97"/>
      <c r="E3" s="97"/>
      <c r="F3" s="97"/>
    </row>
    <row r="4" spans="1:6" ht="24" customHeight="1" thickBot="1">
      <c r="A4" s="23"/>
      <c r="B4" s="3"/>
      <c r="C4" s="3"/>
      <c r="D4" s="8"/>
      <c r="E4" s="3"/>
      <c r="F4" s="54" t="s">
        <v>39</v>
      </c>
    </row>
    <row r="5" spans="1:6" ht="23.25" customHeight="1">
      <c r="A5" s="98" t="s">
        <v>2</v>
      </c>
      <c r="B5" s="100" t="s">
        <v>61</v>
      </c>
      <c r="C5" s="100" t="s">
        <v>48</v>
      </c>
      <c r="D5" s="102" t="s">
        <v>42</v>
      </c>
      <c r="E5" s="104" t="s">
        <v>1</v>
      </c>
      <c r="F5" s="106" t="s">
        <v>43</v>
      </c>
    </row>
    <row r="6" spans="1:6" ht="62.25" customHeight="1">
      <c r="A6" s="99"/>
      <c r="B6" s="101"/>
      <c r="C6" s="101"/>
      <c r="D6" s="103"/>
      <c r="E6" s="105"/>
      <c r="F6" s="107"/>
    </row>
    <row r="7" spans="1:6" ht="17.25" customHeight="1">
      <c r="A7" s="69">
        <v>1</v>
      </c>
      <c r="B7" s="70">
        <v>2</v>
      </c>
      <c r="C7" s="70">
        <v>3</v>
      </c>
      <c r="D7" s="70">
        <v>4</v>
      </c>
      <c r="E7" s="71">
        <v>9</v>
      </c>
      <c r="F7" s="72">
        <v>5</v>
      </c>
    </row>
    <row r="8" spans="1:6" ht="24.75" customHeight="1">
      <c r="A8" s="68" t="s">
        <v>62</v>
      </c>
      <c r="B8" s="5">
        <v>200</v>
      </c>
      <c r="C8" s="5">
        <v>184</v>
      </c>
      <c r="D8" s="5">
        <f aca="true" t="shared" si="0" ref="D8:D36">C8/B8*100</f>
        <v>92</v>
      </c>
      <c r="E8" s="14"/>
      <c r="F8" s="16">
        <f aca="true" t="shared" si="1" ref="F8:F36">C8-B8</f>
        <v>-16</v>
      </c>
    </row>
    <row r="9" spans="1:6" ht="24.75" customHeight="1">
      <c r="A9" s="68" t="s">
        <v>3</v>
      </c>
      <c r="B9" s="5">
        <v>368281.95814</v>
      </c>
      <c r="C9" s="5">
        <v>297768.66991</v>
      </c>
      <c r="D9" s="5">
        <f t="shared" si="0"/>
        <v>80.8534502786599</v>
      </c>
      <c r="E9" s="14">
        <f>C9-B9</f>
        <v>-70513.28823</v>
      </c>
      <c r="F9" s="16">
        <f t="shared" si="1"/>
        <v>-70513.28823</v>
      </c>
    </row>
    <row r="10" spans="1:6" ht="22.5" customHeight="1">
      <c r="A10" s="7" t="s">
        <v>4</v>
      </c>
      <c r="B10" s="6">
        <v>80532.79593</v>
      </c>
      <c r="C10" s="6">
        <v>80217.66939</v>
      </c>
      <c r="D10" s="6">
        <f t="shared" si="0"/>
        <v>99.60869787723016</v>
      </c>
      <c r="E10" s="15">
        <f>C10-B10</f>
        <v>-315.1265399999975</v>
      </c>
      <c r="F10" s="17">
        <f t="shared" si="1"/>
        <v>-315.1265399999975</v>
      </c>
    </row>
    <row r="11" spans="1:6" ht="26.25" customHeight="1">
      <c r="A11" s="7" t="s">
        <v>5</v>
      </c>
      <c r="B11" s="6">
        <v>101975.36475</v>
      </c>
      <c r="C11" s="6">
        <v>61917.85622</v>
      </c>
      <c r="D11" s="6">
        <f t="shared" si="0"/>
        <v>60.71844545179722</v>
      </c>
      <c r="E11" s="15">
        <f aca="true" t="shared" si="2" ref="E11:E22">C11-B11</f>
        <v>-40057.50852999999</v>
      </c>
      <c r="F11" s="17">
        <f t="shared" si="1"/>
        <v>-40057.50852999999</v>
      </c>
    </row>
    <row r="12" spans="1:6" ht="21.75" customHeight="1">
      <c r="A12" s="7" t="s">
        <v>10</v>
      </c>
      <c r="B12" s="6">
        <v>13160.85439</v>
      </c>
      <c r="C12" s="6">
        <v>8638.7041</v>
      </c>
      <c r="D12" s="6">
        <f t="shared" si="0"/>
        <v>65.63938665383259</v>
      </c>
      <c r="E12" s="15">
        <f t="shared" si="2"/>
        <v>-4522.15029</v>
      </c>
      <c r="F12" s="17">
        <f t="shared" si="1"/>
        <v>-4522.15029</v>
      </c>
    </row>
    <row r="13" spans="1:6" ht="22.5" customHeight="1">
      <c r="A13" s="7" t="s">
        <v>6</v>
      </c>
      <c r="B13" s="6">
        <v>20606.87611</v>
      </c>
      <c r="C13" s="6">
        <v>10861.98999</v>
      </c>
      <c r="D13" s="6">
        <f t="shared" si="0"/>
        <v>52.71051241351885</v>
      </c>
      <c r="E13" s="15">
        <f t="shared" si="2"/>
        <v>-9744.886120000001</v>
      </c>
      <c r="F13" s="17">
        <f t="shared" si="1"/>
        <v>-9744.886120000001</v>
      </c>
    </row>
    <row r="14" spans="1:6" ht="22.5" customHeight="1">
      <c r="A14" s="7" t="s">
        <v>24</v>
      </c>
      <c r="B14" s="6">
        <f>B15+B17+B18+B16+B19</f>
        <v>806489.9371600001</v>
      </c>
      <c r="C14" s="6">
        <f>C15+C17+C18+C16+C19</f>
        <v>650346.12103</v>
      </c>
      <c r="D14" s="6">
        <f t="shared" si="0"/>
        <v>80.63908687071162</v>
      </c>
      <c r="E14" s="15">
        <f t="shared" si="2"/>
        <v>-156143.81613000005</v>
      </c>
      <c r="F14" s="17">
        <f t="shared" si="1"/>
        <v>-156143.81613000005</v>
      </c>
    </row>
    <row r="15" spans="1:6" ht="36.75" customHeight="1">
      <c r="A15" s="7" t="s">
        <v>25</v>
      </c>
      <c r="B15" s="6">
        <v>50</v>
      </c>
      <c r="C15" s="6">
        <v>49.5</v>
      </c>
      <c r="D15" s="6">
        <f t="shared" si="0"/>
        <v>99</v>
      </c>
      <c r="E15" s="15">
        <f t="shared" si="2"/>
        <v>-0.5</v>
      </c>
      <c r="F15" s="17">
        <f t="shared" si="1"/>
        <v>-0.5</v>
      </c>
    </row>
    <row r="16" spans="1:6" ht="25.5" customHeight="1">
      <c r="A16" s="7" t="s">
        <v>26</v>
      </c>
      <c r="B16" s="6">
        <v>244341.836</v>
      </c>
      <c r="C16" s="6">
        <v>152762.48725</v>
      </c>
      <c r="D16" s="6">
        <f t="shared" si="0"/>
        <v>62.5199882880474</v>
      </c>
      <c r="E16" s="15">
        <f t="shared" si="2"/>
        <v>-91579.34875</v>
      </c>
      <c r="F16" s="17">
        <f t="shared" si="1"/>
        <v>-91579.34875</v>
      </c>
    </row>
    <row r="17" spans="1:6" ht="41.25" customHeight="1">
      <c r="A17" s="7" t="s">
        <v>27</v>
      </c>
      <c r="B17" s="6">
        <v>548894.52716</v>
      </c>
      <c r="C17" s="6">
        <v>484592.80109</v>
      </c>
      <c r="D17" s="6">
        <f t="shared" si="0"/>
        <v>88.28523097092997</v>
      </c>
      <c r="E17" s="15">
        <f t="shared" si="2"/>
        <v>-64301.72607000003</v>
      </c>
      <c r="F17" s="17">
        <f t="shared" si="1"/>
        <v>-64301.72607000003</v>
      </c>
    </row>
    <row r="18" spans="1:6" ht="42" customHeight="1">
      <c r="A18" s="7" t="s">
        <v>28</v>
      </c>
      <c r="B18" s="6">
        <v>12623.47</v>
      </c>
      <c r="C18" s="6">
        <v>12619.78905</v>
      </c>
      <c r="D18" s="6">
        <f t="shared" si="0"/>
        <v>99.9708404266022</v>
      </c>
      <c r="E18" s="15">
        <f t="shared" si="2"/>
        <v>-3.680949999999939</v>
      </c>
      <c r="F18" s="17">
        <f t="shared" si="1"/>
        <v>-3.680949999999939</v>
      </c>
    </row>
    <row r="19" spans="1:6" ht="59.25" customHeight="1">
      <c r="A19" s="55" t="s">
        <v>29</v>
      </c>
      <c r="B19" s="6">
        <v>580.104</v>
      </c>
      <c r="C19" s="6">
        <v>321.54364</v>
      </c>
      <c r="D19" s="6">
        <f t="shared" si="0"/>
        <v>55.42861969577868</v>
      </c>
      <c r="E19" s="15">
        <f t="shared" si="2"/>
        <v>-258.56036000000006</v>
      </c>
      <c r="F19" s="17">
        <f t="shared" si="1"/>
        <v>-258.56036000000006</v>
      </c>
    </row>
    <row r="20" spans="1:6" ht="24" customHeight="1">
      <c r="A20" s="7" t="s">
        <v>30</v>
      </c>
      <c r="B20" s="6">
        <f>B22+B21</f>
        <v>36134.566829999996</v>
      </c>
      <c r="C20" s="6">
        <f>C22+C21</f>
        <v>15680.25146</v>
      </c>
      <c r="D20" s="6">
        <f t="shared" si="0"/>
        <v>43.394048512522325</v>
      </c>
      <c r="E20" s="15">
        <f t="shared" si="2"/>
        <v>-20454.315369999997</v>
      </c>
      <c r="F20" s="17">
        <f t="shared" si="1"/>
        <v>-20454.315369999997</v>
      </c>
    </row>
    <row r="21" spans="1:6" ht="24" customHeight="1">
      <c r="A21" s="7" t="s">
        <v>31</v>
      </c>
      <c r="B21" s="6">
        <v>8570.61319</v>
      </c>
      <c r="C21" s="6"/>
      <c r="D21" s="6">
        <f t="shared" si="0"/>
        <v>0</v>
      </c>
      <c r="E21" s="65"/>
      <c r="F21" s="17">
        <f t="shared" si="1"/>
        <v>-8570.61319</v>
      </c>
    </row>
    <row r="22" spans="1:6" ht="39.75" customHeight="1" thickBot="1">
      <c r="A22" s="7" t="s">
        <v>32</v>
      </c>
      <c r="B22" s="6">
        <v>27563.95364</v>
      </c>
      <c r="C22" s="6">
        <v>15680.25146</v>
      </c>
      <c r="D22" s="6">
        <f t="shared" si="0"/>
        <v>56.88680101843329</v>
      </c>
      <c r="E22" s="65">
        <f t="shared" si="2"/>
        <v>-11883.70218</v>
      </c>
      <c r="F22" s="17">
        <f t="shared" si="1"/>
        <v>-11883.70218</v>
      </c>
    </row>
    <row r="23" spans="1:10" ht="27" customHeight="1" thickBot="1">
      <c r="A23" s="4" t="s">
        <v>8</v>
      </c>
      <c r="B23" s="56">
        <f>B9+B10+B11+B12+B13+B14+B20+B8</f>
        <v>1427382.35331</v>
      </c>
      <c r="C23" s="56">
        <f>C9+C10+C11+C12+C13+C14+C20+C8</f>
        <v>1125615.2621</v>
      </c>
      <c r="D23" s="56">
        <f t="shared" si="0"/>
        <v>78.85870660301893</v>
      </c>
      <c r="E23" s="57">
        <f>C23-B23</f>
        <v>-301767.09121</v>
      </c>
      <c r="F23" s="10">
        <f t="shared" si="1"/>
        <v>-301767.09121</v>
      </c>
      <c r="I23" s="13"/>
      <c r="J23" s="2"/>
    </row>
    <row r="24" spans="1:10" ht="57" customHeight="1">
      <c r="A24" s="94" t="s">
        <v>18</v>
      </c>
      <c r="B24" s="21">
        <v>183802.94681</v>
      </c>
      <c r="C24" s="21">
        <v>176564.62146</v>
      </c>
      <c r="D24" s="58">
        <f t="shared" si="0"/>
        <v>96.06191006421547</v>
      </c>
      <c r="E24" s="22"/>
      <c r="F24" s="24">
        <f t="shared" si="1"/>
        <v>-7238.325349999999</v>
      </c>
      <c r="H24" s="13"/>
      <c r="I24" s="13"/>
      <c r="J24" s="2"/>
    </row>
    <row r="25" spans="1:10" ht="159" customHeight="1" thickBot="1">
      <c r="A25" s="91" t="s">
        <v>63</v>
      </c>
      <c r="B25" s="5">
        <v>5000</v>
      </c>
      <c r="C25" s="5">
        <v>2200</v>
      </c>
      <c r="D25" s="92">
        <f t="shared" si="0"/>
        <v>44</v>
      </c>
      <c r="E25" s="93"/>
      <c r="F25" s="25">
        <f t="shared" si="1"/>
        <v>-2800</v>
      </c>
      <c r="H25" s="13"/>
      <c r="I25" s="13"/>
      <c r="J25" s="2"/>
    </row>
    <row r="26" spans="1:6" ht="24.75" customHeight="1" thickBot="1">
      <c r="A26" s="4" t="s">
        <v>7</v>
      </c>
      <c r="B26" s="56">
        <f>B23+B24+B25</f>
        <v>1616185.3001199998</v>
      </c>
      <c r="C26" s="56">
        <f>C23+C24+C25</f>
        <v>1304379.88356</v>
      </c>
      <c r="D26" s="56">
        <f t="shared" si="0"/>
        <v>80.70732257391225</v>
      </c>
      <c r="E26" s="57">
        <f>C26-B26</f>
        <v>-311805.4165599998</v>
      </c>
      <c r="F26" s="10">
        <f t="shared" si="1"/>
        <v>-311805.4165599998</v>
      </c>
    </row>
    <row r="27" spans="1:6" ht="74.25" customHeight="1">
      <c r="A27" s="64" t="s">
        <v>64</v>
      </c>
      <c r="B27" s="29">
        <f>B28</f>
        <v>162135.734</v>
      </c>
      <c r="C27" s="29">
        <f>C28</f>
        <v>12323.42704</v>
      </c>
      <c r="D27" s="29">
        <f t="shared" si="0"/>
        <v>7.600685386233241</v>
      </c>
      <c r="E27" s="29"/>
      <c r="F27" s="27">
        <f t="shared" si="1"/>
        <v>-149812.30696</v>
      </c>
    </row>
    <row r="28" spans="1:6" ht="46.5" customHeight="1">
      <c r="A28" s="59" t="s">
        <v>65</v>
      </c>
      <c r="B28" s="31">
        <v>162135.734</v>
      </c>
      <c r="C28" s="31">
        <v>12323.42704</v>
      </c>
      <c r="D28" s="31">
        <f t="shared" si="0"/>
        <v>7.600685386233241</v>
      </c>
      <c r="E28" s="35"/>
      <c r="F28" s="34">
        <f t="shared" si="1"/>
        <v>-149812.30696</v>
      </c>
    </row>
    <row r="29" spans="1:6" ht="76.5" customHeight="1">
      <c r="A29" s="64" t="s">
        <v>17</v>
      </c>
      <c r="B29" s="29">
        <f>B31+B30</f>
        <v>22395.38746</v>
      </c>
      <c r="C29" s="29">
        <f>C31+C30</f>
        <v>17792.55305</v>
      </c>
      <c r="D29" s="29">
        <f t="shared" si="0"/>
        <v>79.44739996920775</v>
      </c>
      <c r="E29" s="30">
        <f>C29-B29</f>
        <v>-4602.834410000003</v>
      </c>
      <c r="F29" s="27">
        <f t="shared" si="1"/>
        <v>-4602.834410000003</v>
      </c>
    </row>
    <row r="30" spans="1:6" ht="39.75" customHeight="1">
      <c r="A30" s="59" t="s">
        <v>66</v>
      </c>
      <c r="B30" s="31">
        <v>600</v>
      </c>
      <c r="C30" s="31"/>
      <c r="D30" s="31">
        <f t="shared" si="0"/>
        <v>0</v>
      </c>
      <c r="E30" s="35"/>
      <c r="F30" s="34">
        <f t="shared" si="1"/>
        <v>-600</v>
      </c>
    </row>
    <row r="31" spans="1:9" ht="22.5" customHeight="1" thickBot="1">
      <c r="A31" s="59" t="s">
        <v>33</v>
      </c>
      <c r="B31" s="31">
        <v>21795.38746</v>
      </c>
      <c r="C31" s="31">
        <v>17792.55305</v>
      </c>
      <c r="D31" s="31">
        <f t="shared" si="0"/>
        <v>81.63448841023722</v>
      </c>
      <c r="E31" s="35"/>
      <c r="F31" s="34">
        <f t="shared" si="1"/>
        <v>-4002.834410000003</v>
      </c>
      <c r="H31" s="13"/>
      <c r="I31" s="13"/>
    </row>
    <row r="32" spans="1:6" ht="27" customHeight="1" thickBot="1">
      <c r="A32" s="4" t="s">
        <v>9</v>
      </c>
      <c r="B32" s="12">
        <f>B26+B29+B27</f>
        <v>1800716.4215799998</v>
      </c>
      <c r="C32" s="12">
        <f>C26+C29+C27</f>
        <v>1334495.86365</v>
      </c>
      <c r="D32" s="12">
        <f t="shared" si="0"/>
        <v>74.10916275640311</v>
      </c>
      <c r="E32" s="36">
        <f>C32-B32</f>
        <v>-466220.5579299999</v>
      </c>
      <c r="F32" s="37">
        <f t="shared" si="1"/>
        <v>-466220.5579299999</v>
      </c>
    </row>
    <row r="33" spans="1:6" ht="24" customHeight="1">
      <c r="A33" s="20" t="s">
        <v>12</v>
      </c>
      <c r="B33" s="38">
        <f>SUM(B34:B36)</f>
        <v>830.79</v>
      </c>
      <c r="C33" s="38">
        <f>SUM(C34:C36)</f>
        <v>-797.30946</v>
      </c>
      <c r="D33" s="38">
        <f t="shared" si="0"/>
        <v>-95.97003574910627</v>
      </c>
      <c r="E33" s="38">
        <f>C33-B33</f>
        <v>-1628.09946</v>
      </c>
      <c r="F33" s="39">
        <f t="shared" si="1"/>
        <v>-1628.09946</v>
      </c>
    </row>
    <row r="34" spans="1:6" ht="68.25" customHeight="1">
      <c r="A34" s="50" t="s">
        <v>34</v>
      </c>
      <c r="B34" s="49">
        <v>30.16273</v>
      </c>
      <c r="C34" s="49">
        <v>-140.10367</v>
      </c>
      <c r="D34" s="40">
        <f t="shared" si="0"/>
        <v>-464.49267025895864</v>
      </c>
      <c r="E34" s="40">
        <f>C34-B34</f>
        <v>-170.2664</v>
      </c>
      <c r="F34" s="41">
        <f t="shared" si="1"/>
        <v>-170.2664</v>
      </c>
    </row>
    <row r="35" spans="1:6" ht="42.75" customHeight="1">
      <c r="A35" s="26" t="s">
        <v>15</v>
      </c>
      <c r="B35" s="60">
        <v>1240.62727</v>
      </c>
      <c r="C35" s="60">
        <v>72.79421</v>
      </c>
      <c r="D35" s="42">
        <f t="shared" si="0"/>
        <v>5.867532639355897</v>
      </c>
      <c r="E35" s="42"/>
      <c r="F35" s="43">
        <f t="shared" si="1"/>
        <v>-1167.83306</v>
      </c>
    </row>
    <row r="36" spans="1:6" ht="39.75" customHeight="1" thickBot="1">
      <c r="A36" s="19" t="s">
        <v>35</v>
      </c>
      <c r="B36" s="44">
        <v>-440</v>
      </c>
      <c r="C36" s="44">
        <v>-730</v>
      </c>
      <c r="D36" s="45">
        <f t="shared" si="0"/>
        <v>165.9090909090909</v>
      </c>
      <c r="E36" s="45">
        <f>C36-B36</f>
        <v>-290</v>
      </c>
      <c r="F36" s="46">
        <f t="shared" si="1"/>
        <v>-290</v>
      </c>
    </row>
    <row r="37" spans="1:6" ht="35.25" customHeight="1" thickBot="1">
      <c r="A37" s="4" t="s">
        <v>36</v>
      </c>
      <c r="B37" s="12">
        <f>B32+B33</f>
        <v>1801547.21158</v>
      </c>
      <c r="C37" s="12">
        <f>C32+C33</f>
        <v>1333698.55419</v>
      </c>
      <c r="D37" s="12">
        <f>C37/B37*100</f>
        <v>74.0307301200458</v>
      </c>
      <c r="E37" s="36">
        <f>C37-B37</f>
        <v>-467848.65738999983</v>
      </c>
      <c r="F37" s="61">
        <f>C37-B37</f>
        <v>-467848.65738999983</v>
      </c>
    </row>
    <row r="38" spans="2:3" ht="21" customHeight="1">
      <c r="B38" s="13"/>
      <c r="C38" s="13"/>
    </row>
    <row r="39" spans="2:3" ht="21.75" customHeight="1">
      <c r="B39" s="13"/>
      <c r="C39" s="13"/>
    </row>
    <row r="40" spans="2:3" ht="21" customHeight="1">
      <c r="B40" s="62"/>
      <c r="C40" s="62"/>
    </row>
    <row r="41" spans="2:3" ht="19.5" customHeight="1">
      <c r="B41" s="13"/>
      <c r="C41" s="13"/>
    </row>
    <row r="42" spans="2:3" ht="21" customHeight="1">
      <c r="B42" s="13"/>
      <c r="C42" s="2"/>
    </row>
    <row r="43" spans="2:3" ht="12.75">
      <c r="B43" s="13"/>
      <c r="C43" s="13"/>
    </row>
    <row r="44" spans="2:3" ht="15">
      <c r="B44" s="63"/>
      <c r="C44" s="63"/>
    </row>
    <row r="45" spans="2:3" ht="12.75">
      <c r="B45" s="13"/>
      <c r="C45" s="13"/>
    </row>
    <row r="46" spans="2:3" ht="12.75">
      <c r="B46" s="13"/>
      <c r="C46" s="13"/>
    </row>
    <row r="48" spans="2:3" ht="12.75">
      <c r="B48" s="13"/>
      <c r="C48" s="13"/>
    </row>
    <row r="50" spans="2:3" ht="12.75">
      <c r="B50" s="13"/>
      <c r="C50" s="13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5905511811023623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Департамент Фінансів</cp:lastModifiedBy>
  <cp:lastPrinted>2024-01-30T06:10:20Z</cp:lastPrinted>
  <dcterms:created xsi:type="dcterms:W3CDTF">2003-03-11T08:59:05Z</dcterms:created>
  <dcterms:modified xsi:type="dcterms:W3CDTF">2024-01-30T09:21:50Z</dcterms:modified>
  <cp:category/>
  <cp:version/>
  <cp:contentType/>
  <cp:contentStatus/>
</cp:coreProperties>
</file>