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030" tabRatio="601" activeTab="1"/>
  </bookViews>
  <sheets>
    <sheet name="загальний" sheetId="1" r:id="rId1"/>
    <sheet name="спеціальний" sheetId="2" r:id="rId2"/>
  </sheets>
  <definedNames>
    <definedName name="DATABASE" localSheetId="0">'загальний'!$A$8:$A$25</definedName>
    <definedName name="DATABASE" localSheetId="1">'спеціальний'!$A$8:$A$23</definedName>
    <definedName name="_xlnm.Print_Titles" localSheetId="0">'загальний'!$5:$7</definedName>
    <definedName name="_xlnm.Print_Titles" localSheetId="1">'спеціальний'!$5:$7</definedName>
    <definedName name="_xlnm.Print_Area" localSheetId="0">'загальний'!$A$1:$F$41</definedName>
    <definedName name="_xlnm.Print_Area" localSheetId="1">'спеціальний'!$A$1:$F$35</definedName>
  </definedNames>
  <calcPr fullCalcOnLoad="1"/>
</workbook>
</file>

<file path=xl/sharedStrings.xml><?xml version="1.0" encoding="utf-8"?>
<sst xmlns="http://schemas.openxmlformats.org/spreadsheetml/2006/main" count="84" uniqueCount="60">
  <si>
    <t>обласного бюджету Рівненської області</t>
  </si>
  <si>
    <t>Відх. виконання від плану на рік</t>
  </si>
  <si>
    <t>Видатки</t>
  </si>
  <si>
    <t>Освiта</t>
  </si>
  <si>
    <t>Охорона здоров'я</t>
  </si>
  <si>
    <t>Соцiальний захист та соцiальне забезпечення</t>
  </si>
  <si>
    <t>Фiзична культура i спорт</t>
  </si>
  <si>
    <t xml:space="preserve">РАЗОМ </t>
  </si>
  <si>
    <t>РАЗОМ ВИДАТКІВ</t>
  </si>
  <si>
    <t>ВСЬОГО ВИДАТКІВ</t>
  </si>
  <si>
    <t>Культура і мистецтво</t>
  </si>
  <si>
    <t>Державне управлiння</t>
  </si>
  <si>
    <t xml:space="preserve">Кредитування бюджету </t>
  </si>
  <si>
    <t>Житлово-комунальне господарство</t>
  </si>
  <si>
    <t>Правоохоронна діяльність</t>
  </si>
  <si>
    <t>Надання пільгового довгострокового кредиту громадянам на будівництво (реконструкцію)  та придбання житла</t>
  </si>
  <si>
    <t>Інші субвенції з місцевого бюджету</t>
  </si>
  <si>
    <t>Довгострокові кредити індивідуальним забудовникам житла на селі та їх повернення</t>
  </si>
  <si>
    <t>Бюджетні позики суб'єктам господарювання та їх повернення</t>
  </si>
  <si>
    <t>Субвенції з місцевого бюджету іншим місцевим бюджетам на здійснення програм у галузі освіти за рахунок субвенцій з державного бюджету, в т.ч:</t>
  </si>
  <si>
    <t>Субвенції з місцевого бюджету іншим місцевим бюджетам на здійснення програм та заходів у галузі охорони здоров’я за рахунок субвенцій з державного бюджету, в т.ч.:</t>
  </si>
  <si>
    <t>Субвенції з місцевого бюджету іншим місцевим бюджетам на здійснення програм та заходів за рахунок коштів місцевих бюджетів, в.т.ч.:</t>
  </si>
  <si>
    <t>Субвенція з місцевого бюджету державному бюджету на виконання програм соціально-економічного розвитку регіонів</t>
  </si>
  <si>
    <t>Субвенції з місцевого бюджету іншим місцевим бюджетам на здійснення інших програм та заходів за рахунок субвенцій з державного бюджету, в т.ч.:</t>
  </si>
  <si>
    <t xml:space="preserve">на здійснення переданих видатків у сфері освіти за рахунок коштів освітньої субвенції </t>
  </si>
  <si>
    <t xml:space="preserve">на надання державної підтримки особам з особливими освітніми потребами за рахунок відповідної субвенції з державного бюджету 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</si>
  <si>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</si>
  <si>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Дотації з місцевого бюджету іншим бюджетам в тому числі:</t>
  </si>
  <si>
    <t>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</si>
  <si>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Затверджено на 2022 рік з урахуванням змін</t>
  </si>
  <si>
    <t>субвенція з місцевого бюджету на закупівлю опорними закладами охорони здоров'я послуг щодо проектування та встановлення кисневих станцій за рахунок залишку коштів відповідної субвенції з державного бюджету, що утворився на початок бюджетного періоду</t>
  </si>
  <si>
    <t xml:space="preserve">інші дотації з місцевого бюджету </t>
  </si>
  <si>
    <t xml:space="preserve">Затверджено на 2022 рік з урахуванням змін </t>
  </si>
  <si>
    <t>Економічна діяльність, в т.ч.:</t>
  </si>
  <si>
    <t>сільське, лісове, рибне господарство та мисливство</t>
  </si>
  <si>
    <t>будівництво та регіональний розвиток</t>
  </si>
  <si>
    <t>транспорт та транспортна інфраструктура, дорожнє господарство</t>
  </si>
  <si>
    <t>інші програми та заходи, пов'язані з економічною діяльністю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</si>
  <si>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</si>
  <si>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Інша діяльність, в т.ч.:</t>
  </si>
  <si>
    <t>громадський порядок та безпека</t>
  </si>
  <si>
    <t xml:space="preserve">охорона навколишнього природного середовища </t>
  </si>
  <si>
    <t>інші субвенції з місцевого бюджету</t>
  </si>
  <si>
    <t>Пільгові довгострокові кредити молодим сім’ям та одиноким молодим громадянам на будівництво/придбання житла та їх повернення</t>
  </si>
  <si>
    <t>Бюджетні позички  суб'єктам господарювання  та їх повернення</t>
  </si>
  <si>
    <r>
      <t>ВСЬОГО (</t>
    </r>
    <r>
      <rPr>
        <sz val="17"/>
        <rFont val="Arial Cyr"/>
        <family val="0"/>
      </rPr>
      <t>з урахуванням кредитування</t>
    </r>
    <r>
      <rPr>
        <b/>
        <sz val="17"/>
        <rFont val="Arial Cyr"/>
        <family val="2"/>
      </rPr>
      <t>)</t>
    </r>
  </si>
  <si>
    <t xml:space="preserve">Аналіз виконання видатків загального фонду  </t>
  </si>
  <si>
    <t>за 2022 рік</t>
  </si>
  <si>
    <t>(згідно даних річного звіту ГУ ДКСУ у Рівненській області)</t>
  </si>
  <si>
    <t>Відхилення виконання до плану на рік                (тис. грн)</t>
  </si>
  <si>
    <t>(тис. грн)</t>
  </si>
  <si>
    <t>Виконано за 2022 рік (касові видатки)</t>
  </si>
  <si>
    <t>Відсоток виконання до плану рік (%)</t>
  </si>
  <si>
    <t xml:space="preserve">Аналіз виконання видатків спеціального фонду  </t>
  </si>
  <si>
    <t>Відсоток виконання до плану на рік (%)</t>
  </si>
  <si>
    <t>Відхилення виконання до плану на рік (тис. грн)</t>
  </si>
  <si>
    <t>захист населення і територій від надзвичайних ситуацій техногенного та природного характеру</t>
  </si>
  <si>
    <t>засоби масової інформації</t>
  </si>
  <si>
    <t>резервний фонд</t>
  </si>
  <si>
    <t>Субвенція з місцевого бюджету на компенсацію різниці в тарифах на теплову енергію, послуги з постачання теплової енергії та постачання гарячої води згідно із Законом України «Про особливості регулювання відносин на ринку природного газу та у сфері теплопостачання під час дії воєнного стану та подальшого відновлення їх функціонування», послуги з централізованого постачання холодної води та водовідведення (з використанням внутрішньобудинкових систем), послуги з централізованого водопостачання і централізованоговодовідведення згідно із Законом України "Про заходи, спрясовані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водовідведення" за рахунок відповідної субвенції з державного бюджету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</si>
</sst>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0"/>
    <numFmt numFmtId="198" formatCode="0.000"/>
    <numFmt numFmtId="199" formatCode="0.00000"/>
    <numFmt numFmtId="200" formatCode="0.000000"/>
    <numFmt numFmtId="201" formatCode="#,##0.0"/>
    <numFmt numFmtId="202" formatCode="#,##0.000"/>
    <numFmt numFmtId="203" formatCode="#,##0.0000"/>
    <numFmt numFmtId="204" formatCode="#,##0.00000"/>
    <numFmt numFmtId="205" formatCode="_-* #,##0.000\ _г_р_н_._-;\-* #,##0.000\ _г_р_н_._-;_-* &quot;-&quot;??\ _г_р_н_._-;_-@_-"/>
    <numFmt numFmtId="206" formatCode="_-* #,##0.0000\ _г_р_н_._-;\-* #,##0.0000\ _г_р_н_._-;_-* &quot;-&quot;??\ _г_р_н_._-;_-@_-"/>
    <numFmt numFmtId="207" formatCode="0.0000000"/>
    <numFmt numFmtId="208" formatCode="#,##0.000000"/>
    <numFmt numFmtId="209" formatCode="0.00000000"/>
    <numFmt numFmtId="210" formatCode="0.000000000"/>
    <numFmt numFmtId="211" formatCode="0.0000000000"/>
    <numFmt numFmtId="212" formatCode="0.00000000000"/>
    <numFmt numFmtId="213" formatCode="#,##0.0000000"/>
    <numFmt numFmtId="214" formatCode="#,##0.00000000"/>
    <numFmt numFmtId="215" formatCode="#,##0.000000000"/>
    <numFmt numFmtId="216" formatCode="#,##0.0000000000"/>
    <numFmt numFmtId="217" formatCode="#,##0.00000000000"/>
    <numFmt numFmtId="218" formatCode="#,##0.000000000000"/>
  </numFmts>
  <fonts count="7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5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i/>
      <sz val="12"/>
      <name val="Arial Cyr"/>
      <family val="2"/>
    </font>
    <font>
      <sz val="11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4"/>
      <name val="Arial Cyr"/>
      <family val="2"/>
    </font>
    <font>
      <b/>
      <sz val="16"/>
      <name val="Arial Cyr"/>
      <family val="2"/>
    </font>
    <font>
      <sz val="14"/>
      <name val="Arial Cyr"/>
      <family val="2"/>
    </font>
    <font>
      <sz val="12"/>
      <name val="Arial Cyr"/>
      <family val="2"/>
    </font>
    <font>
      <b/>
      <sz val="17"/>
      <name val="Arial Cyr"/>
      <family val="2"/>
    </font>
    <font>
      <sz val="16"/>
      <name val="Arial Cyr"/>
      <family val="2"/>
    </font>
    <font>
      <b/>
      <i/>
      <sz val="13"/>
      <name val="Arial Cyr"/>
      <family val="2"/>
    </font>
    <font>
      <sz val="15"/>
      <name val="Arial Cyr"/>
      <family val="2"/>
    </font>
    <font>
      <b/>
      <i/>
      <sz val="14"/>
      <name val="Arial Cyr"/>
      <family val="2"/>
    </font>
    <font>
      <b/>
      <sz val="19"/>
      <name val="Arial Cyr"/>
      <family val="2"/>
    </font>
    <font>
      <b/>
      <sz val="20"/>
      <name val="Arial Cyr"/>
      <family val="2"/>
    </font>
    <font>
      <i/>
      <sz val="14"/>
      <name val="Arial Cyr"/>
      <family val="2"/>
    </font>
    <font>
      <i/>
      <sz val="11"/>
      <name val="Arial Cyr"/>
      <family val="0"/>
    </font>
    <font>
      <b/>
      <i/>
      <sz val="16"/>
      <name val="Arial Cyr"/>
      <family val="2"/>
    </font>
    <font>
      <i/>
      <sz val="13"/>
      <name val="Arial Cyr"/>
      <family val="0"/>
    </font>
    <font>
      <sz val="1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5"/>
      <color indexed="36"/>
      <name val="Arial Cyr"/>
      <family val="2"/>
    </font>
    <font>
      <sz val="16"/>
      <color indexed="9"/>
      <name val="Arial Cyr"/>
      <family val="0"/>
    </font>
    <font>
      <sz val="10"/>
      <color indexed="17"/>
      <name val="Arial Cyr"/>
      <family val="0"/>
    </font>
    <font>
      <b/>
      <i/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5"/>
      <color rgb="FF7030A0"/>
      <name val="Arial Cyr"/>
      <family val="2"/>
    </font>
    <font>
      <sz val="16"/>
      <color theme="0"/>
      <name val="Arial Cyr"/>
      <family val="0"/>
    </font>
    <font>
      <sz val="10"/>
      <color rgb="FF00B050"/>
      <name val="Arial Cyr"/>
      <family val="0"/>
    </font>
    <font>
      <b/>
      <i/>
      <sz val="12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1" fontId="0" fillId="0" borderId="0" xfId="0" applyNumberFormat="1" applyAlignment="1">
      <alignment/>
    </xf>
    <xf numFmtId="196" fontId="0" fillId="0" borderId="0" xfId="0" applyNumberFormat="1" applyAlignment="1">
      <alignment/>
    </xf>
    <xf numFmtId="1" fontId="4" fillId="0" borderId="0" xfId="0" applyNumberFormat="1" applyFont="1" applyAlignment="1">
      <alignment horizontal="center"/>
    </xf>
    <xf numFmtId="1" fontId="15" fillId="0" borderId="10" xfId="0" applyNumberFormat="1" applyFont="1" applyBorder="1" applyAlignment="1">
      <alignment horizontal="center" wrapText="1"/>
    </xf>
    <xf numFmtId="201" fontId="16" fillId="0" borderId="11" xfId="0" applyNumberFormat="1" applyFont="1" applyBorder="1" applyAlignment="1">
      <alignment/>
    </xf>
    <xf numFmtId="201" fontId="16" fillId="0" borderId="12" xfId="0" applyNumberFormat="1" applyFont="1" applyBorder="1" applyAlignment="1">
      <alignment/>
    </xf>
    <xf numFmtId="1" fontId="13" fillId="0" borderId="13" xfId="0" applyNumberFormat="1" applyFont="1" applyBorder="1" applyAlignment="1">
      <alignment horizontal="left" wrapText="1"/>
    </xf>
    <xf numFmtId="1" fontId="13" fillId="0" borderId="14" xfId="0" applyNumberFormat="1" applyFont="1" applyBorder="1" applyAlignment="1">
      <alignment wrapText="1"/>
    </xf>
    <xf numFmtId="1" fontId="14" fillId="0" borderId="14" xfId="0" applyNumberFormat="1" applyFont="1" applyBorder="1" applyAlignment="1">
      <alignment vertical="top" wrapText="1"/>
    </xf>
    <xf numFmtId="0" fontId="17" fillId="0" borderId="0" xfId="0" applyFont="1" applyAlignment="1">
      <alignment horizontal="centerContinuous"/>
    </xf>
    <xf numFmtId="201" fontId="12" fillId="0" borderId="15" xfId="0" applyNumberFormat="1" applyFont="1" applyBorder="1" applyAlignment="1">
      <alignment/>
    </xf>
    <xf numFmtId="201" fontId="12" fillId="0" borderId="16" xfId="0" applyNumberFormat="1" applyFont="1" applyBorder="1" applyAlignment="1">
      <alignment/>
    </xf>
    <xf numFmtId="1" fontId="12" fillId="0" borderId="10" xfId="0" applyNumberFormat="1" applyFont="1" applyBorder="1" applyAlignment="1">
      <alignment horizontal="center" wrapText="1"/>
    </xf>
    <xf numFmtId="201" fontId="12" fillId="0" borderId="15" xfId="0" applyNumberFormat="1" applyFont="1" applyBorder="1" applyAlignment="1">
      <alignment/>
    </xf>
    <xf numFmtId="201" fontId="0" fillId="0" borderId="0" xfId="0" applyNumberFormat="1" applyAlignment="1">
      <alignment/>
    </xf>
    <xf numFmtId="196" fontId="8" fillId="0" borderId="17" xfId="0" applyNumberFormat="1" applyFont="1" applyBorder="1" applyAlignment="1">
      <alignment/>
    </xf>
    <xf numFmtId="196" fontId="8" fillId="0" borderId="18" xfId="0" applyNumberFormat="1" applyFont="1" applyBorder="1" applyAlignment="1">
      <alignment/>
    </xf>
    <xf numFmtId="201" fontId="16" fillId="0" borderId="19" xfId="0" applyNumberFormat="1" applyFont="1" applyBorder="1" applyAlignment="1">
      <alignment/>
    </xf>
    <xf numFmtId="201" fontId="16" fillId="0" borderId="20" xfId="0" applyNumberFormat="1" applyFont="1" applyBorder="1" applyAlignment="1">
      <alignment/>
    </xf>
    <xf numFmtId="201" fontId="18" fillId="0" borderId="0" xfId="0" applyNumberFormat="1" applyFont="1" applyAlignment="1">
      <alignment/>
    </xf>
    <xf numFmtId="1" fontId="22" fillId="33" borderId="21" xfId="0" applyNumberFormat="1" applyFont="1" applyFill="1" applyBorder="1" applyAlignment="1">
      <alignment vertical="top" wrapText="1"/>
    </xf>
    <xf numFmtId="1" fontId="19" fillId="0" borderId="22" xfId="0" applyNumberFormat="1" applyFont="1" applyBorder="1" applyAlignment="1">
      <alignment/>
    </xf>
    <xf numFmtId="201" fontId="16" fillId="0" borderId="23" xfId="0" applyNumberFormat="1" applyFont="1" applyBorder="1" applyAlignment="1">
      <alignment/>
    </xf>
    <xf numFmtId="196" fontId="6" fillId="0" borderId="24" xfId="0" applyNumberFormat="1" applyFont="1" applyBorder="1" applyAlignment="1">
      <alignment/>
    </xf>
    <xf numFmtId="1" fontId="23" fillId="0" borderId="0" xfId="0" applyNumberFormat="1" applyFont="1" applyAlignment="1">
      <alignment/>
    </xf>
    <xf numFmtId="201" fontId="16" fillId="0" borderId="25" xfId="0" applyNumberFormat="1" applyFont="1" applyBorder="1" applyAlignment="1">
      <alignment/>
    </xf>
    <xf numFmtId="201" fontId="16" fillId="0" borderId="19" xfId="0" applyNumberFormat="1" applyFont="1" applyBorder="1" applyAlignment="1">
      <alignment/>
    </xf>
    <xf numFmtId="1" fontId="22" fillId="33" borderId="26" xfId="0" applyNumberFormat="1" applyFont="1" applyFill="1" applyBorder="1" applyAlignment="1">
      <alignment wrapText="1"/>
    </xf>
    <xf numFmtId="201" fontId="12" fillId="0" borderId="19" xfId="0" applyNumberFormat="1" applyFont="1" applyBorder="1" applyAlignment="1">
      <alignment/>
    </xf>
    <xf numFmtId="201" fontId="12" fillId="0" borderId="12" xfId="0" applyNumberFormat="1" applyFont="1" applyBorder="1" applyAlignment="1">
      <alignment/>
    </xf>
    <xf numFmtId="201" fontId="12" fillId="0" borderId="11" xfId="0" applyNumberFormat="1" applyFont="1" applyBorder="1" applyAlignment="1">
      <alignment/>
    </xf>
    <xf numFmtId="196" fontId="12" fillId="0" borderId="17" xfId="0" applyNumberFormat="1" applyFont="1" applyBorder="1" applyAlignment="1">
      <alignment/>
    </xf>
    <xf numFmtId="201" fontId="16" fillId="0" borderId="12" xfId="0" applyNumberFormat="1" applyFont="1" applyBorder="1" applyAlignment="1">
      <alignment/>
    </xf>
    <xf numFmtId="201" fontId="16" fillId="0" borderId="11" xfId="0" applyNumberFormat="1" applyFont="1" applyBorder="1" applyAlignment="1">
      <alignment/>
    </xf>
    <xf numFmtId="196" fontId="16" fillId="0" borderId="17" xfId="0" applyNumberFormat="1" applyFont="1" applyBorder="1" applyAlignment="1">
      <alignment/>
    </xf>
    <xf numFmtId="201" fontId="16" fillId="0" borderId="20" xfId="0" applyNumberFormat="1" applyFont="1" applyBorder="1" applyAlignment="1">
      <alignment/>
    </xf>
    <xf numFmtId="196" fontId="16" fillId="0" borderId="18" xfId="0" applyNumberFormat="1" applyFont="1" applyBorder="1" applyAlignment="1">
      <alignment/>
    </xf>
    <xf numFmtId="201" fontId="12" fillId="0" borderId="27" xfId="0" applyNumberFormat="1" applyFont="1" applyBorder="1" applyAlignment="1">
      <alignment/>
    </xf>
    <xf numFmtId="201" fontId="12" fillId="0" borderId="16" xfId="0" applyNumberFormat="1" applyFont="1" applyBorder="1" applyAlignment="1">
      <alignment/>
    </xf>
    <xf numFmtId="201" fontId="12" fillId="0" borderId="12" xfId="0" applyNumberFormat="1" applyFont="1" applyBorder="1" applyAlignment="1">
      <alignment horizontal="right"/>
    </xf>
    <xf numFmtId="201" fontId="12" fillId="0" borderId="20" xfId="0" applyNumberFormat="1" applyFont="1" applyBorder="1" applyAlignment="1">
      <alignment horizontal="right"/>
    </xf>
    <xf numFmtId="201" fontId="16" fillId="0" borderId="12" xfId="0" applyNumberFormat="1" applyFont="1" applyBorder="1" applyAlignment="1">
      <alignment horizontal="right"/>
    </xf>
    <xf numFmtId="201" fontId="16" fillId="0" borderId="20" xfId="0" applyNumberFormat="1" applyFont="1" applyBorder="1" applyAlignment="1">
      <alignment horizontal="right"/>
    </xf>
    <xf numFmtId="196" fontId="16" fillId="33" borderId="28" xfId="0" applyNumberFormat="1" applyFont="1" applyFill="1" applyBorder="1" applyAlignment="1">
      <alignment horizontal="right"/>
    </xf>
    <xf numFmtId="196" fontId="16" fillId="33" borderId="29" xfId="0" applyNumberFormat="1" applyFont="1" applyFill="1" applyBorder="1" applyAlignment="1">
      <alignment horizontal="right"/>
    </xf>
    <xf numFmtId="201" fontId="16" fillId="0" borderId="28" xfId="0" applyNumberFormat="1" applyFont="1" applyBorder="1" applyAlignment="1">
      <alignment horizontal="right"/>
    </xf>
    <xf numFmtId="201" fontId="16" fillId="0" borderId="30" xfId="0" applyNumberFormat="1" applyFont="1" applyBorder="1" applyAlignment="1">
      <alignment horizontal="right"/>
    </xf>
    <xf numFmtId="196" fontId="16" fillId="33" borderId="31" xfId="0" applyNumberFormat="1" applyFont="1" applyFill="1" applyBorder="1" applyAlignment="1">
      <alignment horizontal="right"/>
    </xf>
    <xf numFmtId="201" fontId="16" fillId="0" borderId="31" xfId="0" applyNumberFormat="1" applyFont="1" applyBorder="1" applyAlignment="1">
      <alignment horizontal="right"/>
    </xf>
    <xf numFmtId="201" fontId="16" fillId="0" borderId="32" xfId="0" applyNumberFormat="1" applyFont="1" applyBorder="1" applyAlignment="1">
      <alignment horizontal="right"/>
    </xf>
    <xf numFmtId="1" fontId="5" fillId="0" borderId="14" xfId="0" applyNumberFormat="1" applyFont="1" applyBorder="1" applyAlignment="1">
      <alignment horizontal="left" wrapText="1"/>
    </xf>
    <xf numFmtId="1" fontId="14" fillId="0" borderId="13" xfId="0" applyNumberFormat="1" applyFont="1" applyBorder="1" applyAlignment="1">
      <alignment horizontal="left" wrapText="1"/>
    </xf>
    <xf numFmtId="1" fontId="14" fillId="0" borderId="13" xfId="0" applyNumberFormat="1" applyFont="1" applyBorder="1" applyAlignment="1">
      <alignment vertical="top" wrapText="1"/>
    </xf>
    <xf numFmtId="1" fontId="5" fillId="0" borderId="13" xfId="0" applyNumberFormat="1" applyFont="1" applyBorder="1" applyAlignment="1">
      <alignment vertical="top" wrapText="1"/>
    </xf>
    <xf numFmtId="201" fontId="12" fillId="0" borderId="20" xfId="0" applyNumberFormat="1" applyFont="1" applyBorder="1" applyAlignment="1">
      <alignment/>
    </xf>
    <xf numFmtId="1" fontId="5" fillId="0" borderId="14" xfId="0" applyNumberFormat="1" applyFont="1" applyBorder="1" applyAlignment="1">
      <alignment vertical="top" wrapText="1"/>
    </xf>
    <xf numFmtId="196" fontId="12" fillId="0" borderId="18" xfId="0" applyNumberFormat="1" applyFont="1" applyBorder="1" applyAlignment="1">
      <alignment/>
    </xf>
    <xf numFmtId="201" fontId="16" fillId="33" borderId="12" xfId="0" applyNumberFormat="1" applyFont="1" applyFill="1" applyBorder="1" applyAlignment="1">
      <alignment horizontal="right"/>
    </xf>
    <xf numFmtId="1" fontId="22" fillId="33" borderId="14" xfId="0" applyNumberFormat="1" applyFont="1" applyFill="1" applyBorder="1" applyAlignment="1">
      <alignment wrapText="1"/>
    </xf>
    <xf numFmtId="196" fontId="12" fillId="0" borderId="27" xfId="0" applyNumberFormat="1" applyFont="1" applyBorder="1" applyAlignment="1">
      <alignment/>
    </xf>
    <xf numFmtId="201" fontId="66" fillId="0" borderId="0" xfId="0" applyNumberFormat="1" applyFont="1" applyAlignment="1">
      <alignment/>
    </xf>
    <xf numFmtId="0" fontId="66" fillId="0" borderId="0" xfId="0" applyFont="1" applyAlignment="1">
      <alignment/>
    </xf>
    <xf numFmtId="196" fontId="12" fillId="0" borderId="0" xfId="0" applyNumberFormat="1" applyFont="1" applyAlignment="1">
      <alignment/>
    </xf>
    <xf numFmtId="196" fontId="16" fillId="0" borderId="0" xfId="0" applyNumberFormat="1" applyFont="1" applyAlignment="1">
      <alignment/>
    </xf>
    <xf numFmtId="201" fontId="67" fillId="0" borderId="0" xfId="0" applyNumberFormat="1" applyFont="1" applyAlignment="1">
      <alignment/>
    </xf>
    <xf numFmtId="4" fontId="66" fillId="0" borderId="0" xfId="0" applyNumberFormat="1" applyFont="1" applyAlignment="1">
      <alignment/>
    </xf>
    <xf numFmtId="0" fontId="25" fillId="0" borderId="0" xfId="0" applyFont="1" applyAlignment="1">
      <alignment horizontal="right"/>
    </xf>
    <xf numFmtId="1" fontId="13" fillId="0" borderId="33" xfId="0" applyNumberFormat="1" applyFont="1" applyBorder="1" applyAlignment="1">
      <alignment wrapText="1"/>
    </xf>
    <xf numFmtId="201" fontId="15" fillId="0" borderId="15" xfId="0" applyNumberFormat="1" applyFont="1" applyBorder="1" applyAlignment="1">
      <alignment/>
    </xf>
    <xf numFmtId="196" fontId="6" fillId="0" borderId="27" xfId="0" applyNumberFormat="1" applyFont="1" applyBorder="1" applyAlignment="1">
      <alignment/>
    </xf>
    <xf numFmtId="1" fontId="13" fillId="0" borderId="14" xfId="0" applyNumberFormat="1" applyFont="1" applyBorder="1" applyAlignment="1">
      <alignment vertical="top" wrapText="1"/>
    </xf>
    <xf numFmtId="201" fontId="26" fillId="0" borderId="23" xfId="0" applyNumberFormat="1" applyFont="1" applyBorder="1" applyAlignment="1">
      <alignment/>
    </xf>
    <xf numFmtId="1" fontId="13" fillId="0" borderId="13" xfId="0" applyNumberFormat="1" applyFont="1" applyBorder="1" applyAlignment="1">
      <alignment vertical="top" wrapText="1"/>
    </xf>
    <xf numFmtId="201" fontId="16" fillId="33" borderId="28" xfId="0" applyNumberFormat="1" applyFont="1" applyFill="1" applyBorder="1" applyAlignment="1">
      <alignment horizontal="right"/>
    </xf>
    <xf numFmtId="201" fontId="68" fillId="0" borderId="28" xfId="0" applyNumberFormat="1" applyFont="1" applyBorder="1" applyAlignment="1">
      <alignment horizontal="right"/>
    </xf>
    <xf numFmtId="201" fontId="12" fillId="0" borderId="16" xfId="0" applyNumberFormat="1" applyFont="1" applyBorder="1" applyAlignment="1">
      <alignment horizontal="right"/>
    </xf>
    <xf numFmtId="201" fontId="69" fillId="0" borderId="0" xfId="0" applyNumberFormat="1" applyFont="1" applyAlignment="1">
      <alignment/>
    </xf>
    <xf numFmtId="201" fontId="70" fillId="0" borderId="0" xfId="0" applyNumberFormat="1" applyFont="1" applyAlignment="1">
      <alignment/>
    </xf>
    <xf numFmtId="1" fontId="11" fillId="0" borderId="13" xfId="0" applyNumberFormat="1" applyFont="1" applyBorder="1" applyAlignment="1">
      <alignment vertical="top" wrapText="1"/>
    </xf>
    <xf numFmtId="196" fontId="8" fillId="0" borderId="0" xfId="0" applyNumberFormat="1" applyFont="1" applyBorder="1" applyAlignment="1">
      <alignment/>
    </xf>
    <xf numFmtId="1" fontId="16" fillId="0" borderId="0" xfId="0" applyNumberFormat="1" applyFont="1" applyAlignment="1">
      <alignment/>
    </xf>
    <xf numFmtId="201" fontId="16" fillId="0" borderId="0" xfId="0" applyNumberFormat="1" applyFont="1" applyAlignment="1">
      <alignment/>
    </xf>
    <xf numFmtId="1" fontId="13" fillId="0" borderId="13" xfId="0" applyNumberFormat="1" applyFont="1" applyBorder="1" applyAlignment="1">
      <alignment wrapText="1"/>
    </xf>
    <xf numFmtId="0" fontId="7" fillId="33" borderId="13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1" fontId="21" fillId="0" borderId="0" xfId="0" applyNumberFormat="1" applyFont="1" applyAlignment="1">
      <alignment horizontal="center"/>
    </xf>
    <xf numFmtId="1" fontId="20" fillId="0" borderId="0" xfId="0" applyNumberFormat="1" applyFont="1" applyAlignment="1">
      <alignment horizontal="center"/>
    </xf>
    <xf numFmtId="0" fontId="24" fillId="33" borderId="34" xfId="0" applyFont="1" applyFill="1" applyBorder="1" applyAlignment="1">
      <alignment horizontal="center" vertical="center"/>
    </xf>
    <xf numFmtId="0" fontId="24" fillId="33" borderId="13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35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11" fillId="33" borderId="37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showZeros="0" view="pageBreakPreview" zoomScale="80" zoomScaleNormal="82" zoomScaleSheetLayoutView="80" zoomScalePageLayoutView="0" workbookViewId="0" topLeftCell="A31">
      <selection activeCell="J42" sqref="J42"/>
    </sheetView>
  </sheetViews>
  <sheetFormatPr defaultColWidth="9.00390625" defaultRowHeight="12.75"/>
  <cols>
    <col min="1" max="1" width="62.25390625" style="1" customWidth="1"/>
    <col min="2" max="2" width="20.75390625" style="0" customWidth="1"/>
    <col min="3" max="3" width="19.125" style="0" customWidth="1"/>
    <col min="4" max="4" width="18.25390625" style="0" customWidth="1"/>
    <col min="5" max="5" width="7.25390625" style="0" hidden="1" customWidth="1"/>
    <col min="6" max="6" width="21.375" style="0" customWidth="1"/>
    <col min="8" max="8" width="12.625" style="0" customWidth="1"/>
    <col min="9" max="9" width="17.00390625" style="0" customWidth="1"/>
    <col min="10" max="10" width="12.75390625" style="0" customWidth="1"/>
  </cols>
  <sheetData>
    <row r="1" spans="1:6" ht="30" customHeight="1">
      <c r="A1" s="88" t="s">
        <v>46</v>
      </c>
      <c r="B1" s="88"/>
      <c r="C1" s="88"/>
      <c r="D1" s="88"/>
      <c r="E1" s="88"/>
      <c r="F1" s="88"/>
    </row>
    <row r="2" spans="1:6" ht="25.5" customHeight="1">
      <c r="A2" s="88" t="s">
        <v>0</v>
      </c>
      <c r="B2" s="88"/>
      <c r="C2" s="88"/>
      <c r="D2" s="88"/>
      <c r="E2" s="88"/>
      <c r="F2" s="88"/>
    </row>
    <row r="3" spans="1:6" ht="24" customHeight="1">
      <c r="A3" s="89" t="s">
        <v>47</v>
      </c>
      <c r="B3" s="89"/>
      <c r="C3" s="89"/>
      <c r="D3" s="89"/>
      <c r="E3" s="89"/>
      <c r="F3" s="89"/>
    </row>
    <row r="4" spans="1:6" ht="21.75" customHeight="1" thickBot="1">
      <c r="A4" s="25" t="s">
        <v>48</v>
      </c>
      <c r="B4" s="3"/>
      <c r="C4" s="3"/>
      <c r="D4" s="10"/>
      <c r="E4" s="3"/>
      <c r="F4" s="67" t="s">
        <v>50</v>
      </c>
    </row>
    <row r="5" spans="1:6" ht="23.25" customHeight="1">
      <c r="A5" s="90" t="s">
        <v>2</v>
      </c>
      <c r="B5" s="92" t="s">
        <v>29</v>
      </c>
      <c r="C5" s="92" t="s">
        <v>51</v>
      </c>
      <c r="D5" s="94" t="s">
        <v>52</v>
      </c>
      <c r="E5" s="96" t="s">
        <v>1</v>
      </c>
      <c r="F5" s="98" t="s">
        <v>49</v>
      </c>
    </row>
    <row r="6" spans="1:6" ht="65.25" customHeight="1">
      <c r="A6" s="91"/>
      <c r="B6" s="93"/>
      <c r="C6" s="93"/>
      <c r="D6" s="95"/>
      <c r="E6" s="97"/>
      <c r="F6" s="99"/>
    </row>
    <row r="7" spans="1:6" ht="17.25" customHeight="1">
      <c r="A7" s="84">
        <v>1</v>
      </c>
      <c r="B7" s="85">
        <v>2</v>
      </c>
      <c r="C7" s="85">
        <v>3</v>
      </c>
      <c r="D7" s="85">
        <v>4</v>
      </c>
      <c r="E7" s="86">
        <v>9</v>
      </c>
      <c r="F7" s="87">
        <v>5</v>
      </c>
    </row>
    <row r="8" spans="1:6" ht="25.5" customHeight="1">
      <c r="A8" s="7" t="s">
        <v>11</v>
      </c>
      <c r="B8" s="5">
        <v>32198.264</v>
      </c>
      <c r="C8" s="5">
        <v>31424.71036</v>
      </c>
      <c r="D8" s="5">
        <f>C8/B8*100</f>
        <v>97.59752997863488</v>
      </c>
      <c r="E8" s="16">
        <f>C8-B8</f>
        <v>-773.5536399999983</v>
      </c>
      <c r="F8" s="18">
        <f>C8-B8</f>
        <v>-773.5536399999983</v>
      </c>
    </row>
    <row r="9" spans="1:6" ht="27" customHeight="1" hidden="1">
      <c r="A9" s="7" t="s">
        <v>14</v>
      </c>
      <c r="B9" s="6"/>
      <c r="C9" s="6"/>
      <c r="D9" s="5" t="e">
        <f aca="true" t="shared" si="0" ref="D9:D41">C9/B9*100</f>
        <v>#DIV/0!</v>
      </c>
      <c r="E9" s="16"/>
      <c r="F9" s="18">
        <f aca="true" t="shared" si="1" ref="F9:F41">C9-B9</f>
        <v>0</v>
      </c>
    </row>
    <row r="10" spans="1:9" ht="23.25" customHeight="1">
      <c r="A10" s="8" t="s">
        <v>3</v>
      </c>
      <c r="B10" s="6">
        <v>1092049.22858</v>
      </c>
      <c r="C10" s="6">
        <v>1072409.51919</v>
      </c>
      <c r="D10" s="6">
        <f>C10/B10*100</f>
        <v>98.20157288920593</v>
      </c>
      <c r="E10" s="17">
        <f>C10-B10</f>
        <v>-19639.709390000207</v>
      </c>
      <c r="F10" s="19">
        <f>C10-B10</f>
        <v>-19639.709390000207</v>
      </c>
      <c r="H10" s="15"/>
      <c r="I10" s="15"/>
    </row>
    <row r="11" spans="1:9" ht="21.75" customHeight="1">
      <c r="A11" s="8" t="s">
        <v>4</v>
      </c>
      <c r="B11" s="6">
        <v>221330.33616</v>
      </c>
      <c r="C11" s="6">
        <v>219383.3923</v>
      </c>
      <c r="D11" s="6">
        <f>C11/B11*100</f>
        <v>99.12034477795554</v>
      </c>
      <c r="E11" s="17">
        <f>C11-B11</f>
        <v>-1946.9438599999994</v>
      </c>
      <c r="F11" s="19">
        <f>C11-B11</f>
        <v>-1946.9438599999994</v>
      </c>
      <c r="I11" s="15"/>
    </row>
    <row r="12" spans="1:6" ht="24.75" customHeight="1">
      <c r="A12" s="8" t="s">
        <v>5</v>
      </c>
      <c r="B12" s="6">
        <v>303116.76874</v>
      </c>
      <c r="C12" s="6">
        <v>276200.19012</v>
      </c>
      <c r="D12" s="6">
        <f t="shared" si="0"/>
        <v>91.12006282862963</v>
      </c>
      <c r="E12" s="17">
        <f aca="true" t="shared" si="2" ref="E12:E24">C12-B12</f>
        <v>-26916.578620000044</v>
      </c>
      <c r="F12" s="19">
        <f>C12-B12</f>
        <v>-26916.578620000044</v>
      </c>
    </row>
    <row r="13" spans="1:6" ht="21.75" customHeight="1">
      <c r="A13" s="8" t="s">
        <v>10</v>
      </c>
      <c r="B13" s="6">
        <v>143437.80723</v>
      </c>
      <c r="C13" s="6">
        <v>142600.92413</v>
      </c>
      <c r="D13" s="6">
        <f t="shared" si="0"/>
        <v>99.41655333683534</v>
      </c>
      <c r="E13" s="17">
        <f t="shared" si="2"/>
        <v>-836.8831000000064</v>
      </c>
      <c r="F13" s="19">
        <f t="shared" si="1"/>
        <v>-836.8831000000064</v>
      </c>
    </row>
    <row r="14" spans="1:6" ht="22.5" customHeight="1">
      <c r="A14" s="8" t="s">
        <v>6</v>
      </c>
      <c r="B14" s="6">
        <v>81217.392</v>
      </c>
      <c r="C14" s="6">
        <v>79357.23524</v>
      </c>
      <c r="D14" s="6">
        <f t="shared" si="0"/>
        <v>97.7096571138359</v>
      </c>
      <c r="E14" s="17">
        <f t="shared" si="2"/>
        <v>-1860.1567600000126</v>
      </c>
      <c r="F14" s="19">
        <f t="shared" si="1"/>
        <v>-1860.1567600000126</v>
      </c>
    </row>
    <row r="15" spans="1:6" ht="25.5" customHeight="1">
      <c r="A15" s="8" t="s">
        <v>13</v>
      </c>
      <c r="B15" s="6">
        <v>800</v>
      </c>
      <c r="C15" s="6">
        <v>800</v>
      </c>
      <c r="D15" s="6">
        <f t="shared" si="0"/>
        <v>100</v>
      </c>
      <c r="E15" s="17">
        <f t="shared" si="2"/>
        <v>0</v>
      </c>
      <c r="F15" s="19">
        <f t="shared" si="1"/>
        <v>0</v>
      </c>
    </row>
    <row r="16" spans="1:6" ht="22.5" customHeight="1">
      <c r="A16" s="8" t="s">
        <v>33</v>
      </c>
      <c r="B16" s="6">
        <f>B17+B18+B19</f>
        <v>152255.79995000002</v>
      </c>
      <c r="C16" s="6">
        <f>C17+C18+C19</f>
        <v>150528.18036</v>
      </c>
      <c r="D16" s="6">
        <f t="shared" si="0"/>
        <v>98.86531771494593</v>
      </c>
      <c r="E16" s="17">
        <f t="shared" si="2"/>
        <v>-1727.6195900000166</v>
      </c>
      <c r="F16" s="19">
        <f t="shared" si="1"/>
        <v>-1727.6195900000166</v>
      </c>
    </row>
    <row r="17" spans="1:6" ht="37.5" customHeight="1">
      <c r="A17" s="8" t="s">
        <v>34</v>
      </c>
      <c r="B17" s="6">
        <v>8232</v>
      </c>
      <c r="C17" s="6">
        <v>8225.289</v>
      </c>
      <c r="D17" s="6">
        <f t="shared" si="0"/>
        <v>99.91847667638484</v>
      </c>
      <c r="E17" s="17">
        <f t="shared" si="2"/>
        <v>-6.710999999999331</v>
      </c>
      <c r="F17" s="19">
        <f t="shared" si="1"/>
        <v>-6.710999999999331</v>
      </c>
    </row>
    <row r="18" spans="1:6" ht="37.5" customHeight="1">
      <c r="A18" s="8" t="s">
        <v>36</v>
      </c>
      <c r="B18" s="6">
        <v>13080</v>
      </c>
      <c r="C18" s="6">
        <v>11864.71442</v>
      </c>
      <c r="D18" s="6">
        <f t="shared" si="0"/>
        <v>90.70882584097859</v>
      </c>
      <c r="E18" s="17">
        <f t="shared" si="2"/>
        <v>-1215.2855799999998</v>
      </c>
      <c r="F18" s="19">
        <f t="shared" si="1"/>
        <v>-1215.2855799999998</v>
      </c>
    </row>
    <row r="19" spans="1:6" ht="38.25" customHeight="1">
      <c r="A19" s="8" t="s">
        <v>37</v>
      </c>
      <c r="B19" s="6">
        <v>130943.79995</v>
      </c>
      <c r="C19" s="6">
        <v>130438.17694</v>
      </c>
      <c r="D19" s="6">
        <f t="shared" si="0"/>
        <v>99.6138625805933</v>
      </c>
      <c r="E19" s="17">
        <f t="shared" si="2"/>
        <v>-505.6230099999957</v>
      </c>
      <c r="F19" s="19">
        <f t="shared" si="1"/>
        <v>-505.6230099999957</v>
      </c>
    </row>
    <row r="20" spans="1:6" ht="22.5" customHeight="1">
      <c r="A20" s="8" t="s">
        <v>39</v>
      </c>
      <c r="B20" s="6">
        <f>B21+B22+B23+B24</f>
        <v>119592.75687000001</v>
      </c>
      <c r="C20" s="6">
        <f>C21+C22+C23+C24</f>
        <v>76301.27260000001</v>
      </c>
      <c r="D20" s="6">
        <f t="shared" si="0"/>
        <v>63.80091453443221</v>
      </c>
      <c r="E20" s="17"/>
      <c r="F20" s="19">
        <f t="shared" si="1"/>
        <v>-43291.48427</v>
      </c>
    </row>
    <row r="21" spans="1:6" ht="39" customHeight="1">
      <c r="A21" s="8" t="s">
        <v>56</v>
      </c>
      <c r="B21" s="6">
        <v>4995</v>
      </c>
      <c r="C21" s="6">
        <v>4995</v>
      </c>
      <c r="D21" s="6">
        <f t="shared" si="0"/>
        <v>100</v>
      </c>
      <c r="E21" s="17"/>
      <c r="F21" s="19">
        <f t="shared" si="1"/>
        <v>0</v>
      </c>
    </row>
    <row r="22" spans="1:6" ht="22.5" customHeight="1">
      <c r="A22" s="8" t="s">
        <v>40</v>
      </c>
      <c r="B22" s="6">
        <v>71068.87287</v>
      </c>
      <c r="C22" s="6">
        <v>68977.20453</v>
      </c>
      <c r="D22" s="6">
        <f t="shared" si="0"/>
        <v>97.05684323455345</v>
      </c>
      <c r="E22" s="17"/>
      <c r="F22" s="19">
        <f t="shared" si="1"/>
        <v>-2091.668340000004</v>
      </c>
    </row>
    <row r="23" spans="1:6" ht="22.5" customHeight="1">
      <c r="A23" s="8" t="s">
        <v>57</v>
      </c>
      <c r="B23" s="6">
        <v>1104</v>
      </c>
      <c r="C23" s="6">
        <v>1029.09222</v>
      </c>
      <c r="D23" s="6">
        <f t="shared" si="0"/>
        <v>93.21487499999999</v>
      </c>
      <c r="E23" s="17"/>
      <c r="F23" s="19">
        <f t="shared" si="1"/>
        <v>-74.90778</v>
      </c>
    </row>
    <row r="24" spans="1:6" ht="24" customHeight="1" thickBot="1">
      <c r="A24" s="8" t="s">
        <v>58</v>
      </c>
      <c r="B24" s="6">
        <v>42424.884</v>
      </c>
      <c r="C24" s="6">
        <v>1299.97585</v>
      </c>
      <c r="D24" s="6">
        <f t="shared" si="0"/>
        <v>3.064182450092262</v>
      </c>
      <c r="E24" s="17">
        <f t="shared" si="2"/>
        <v>-41124.908149999996</v>
      </c>
      <c r="F24" s="19">
        <f t="shared" si="1"/>
        <v>-41124.908149999996</v>
      </c>
    </row>
    <row r="25" spans="1:10" ht="29.25" customHeight="1" thickBot="1">
      <c r="A25" s="13" t="s">
        <v>8</v>
      </c>
      <c r="B25" s="11">
        <f>B8+B10+B11+B12+B13+B14+B15+B16+B20</f>
        <v>2145998.35353</v>
      </c>
      <c r="C25" s="11">
        <f>C8+C10+C11+C12+C13+C14+C15+C16+C20</f>
        <v>2049005.4242999998</v>
      </c>
      <c r="D25" s="11">
        <f t="shared" si="0"/>
        <v>95.48028873971622</v>
      </c>
      <c r="E25" s="60">
        <f>C25-B25</f>
        <v>-96992.92923000013</v>
      </c>
      <c r="F25" s="12">
        <f t="shared" si="1"/>
        <v>-96992.92923000013</v>
      </c>
      <c r="H25" s="2"/>
      <c r="J25" s="2"/>
    </row>
    <row r="26" spans="1:9" ht="47.25" customHeight="1" thickBot="1">
      <c r="A26" s="9" t="s">
        <v>22</v>
      </c>
      <c r="B26" s="23">
        <v>60609.695</v>
      </c>
      <c r="C26" s="23">
        <v>58081.46867</v>
      </c>
      <c r="D26" s="23">
        <f t="shared" si="0"/>
        <v>95.82867669933005</v>
      </c>
      <c r="E26" s="24"/>
      <c r="F26" s="26">
        <f t="shared" si="1"/>
        <v>-2528.2263299999977</v>
      </c>
      <c r="H26" s="15"/>
      <c r="I26" s="15"/>
    </row>
    <row r="27" spans="1:6" ht="27" customHeight="1" thickBot="1">
      <c r="A27" s="13" t="s">
        <v>7</v>
      </c>
      <c r="B27" s="11">
        <f>B25+B26</f>
        <v>2206608.04853</v>
      </c>
      <c r="C27" s="11">
        <f>C25+C26</f>
        <v>2107086.89297</v>
      </c>
      <c r="D27" s="11">
        <f t="shared" si="0"/>
        <v>95.48985803680455</v>
      </c>
      <c r="E27" s="60">
        <f>C27-B27</f>
        <v>-99521.15555999987</v>
      </c>
      <c r="F27" s="12">
        <f t="shared" si="1"/>
        <v>-99521.15555999987</v>
      </c>
    </row>
    <row r="28" spans="1:6" ht="33" customHeight="1">
      <c r="A28" s="51" t="s">
        <v>27</v>
      </c>
      <c r="B28" s="30">
        <f>B29+B30</f>
        <v>17160.24682</v>
      </c>
      <c r="C28" s="30">
        <f>C29+C30</f>
        <v>17160.24682</v>
      </c>
      <c r="D28" s="31">
        <f t="shared" si="0"/>
        <v>100</v>
      </c>
      <c r="E28" s="32"/>
      <c r="F28" s="29">
        <f t="shared" si="1"/>
        <v>0</v>
      </c>
    </row>
    <row r="29" spans="1:6" ht="21.75" customHeight="1">
      <c r="A29" s="52" t="s">
        <v>31</v>
      </c>
      <c r="B29" s="34">
        <v>2276.24682</v>
      </c>
      <c r="C29" s="34">
        <v>2276.24682</v>
      </c>
      <c r="D29" s="34">
        <f t="shared" si="0"/>
        <v>100</v>
      </c>
      <c r="E29" s="35"/>
      <c r="F29" s="27">
        <f t="shared" si="1"/>
        <v>0</v>
      </c>
    </row>
    <row r="30" spans="1:6" ht="95.25" customHeight="1">
      <c r="A30" s="52" t="s">
        <v>28</v>
      </c>
      <c r="B30" s="34">
        <v>14884</v>
      </c>
      <c r="C30" s="34">
        <v>14884</v>
      </c>
      <c r="D30" s="34">
        <f>C30/B30*100</f>
        <v>100</v>
      </c>
      <c r="E30" s="35"/>
      <c r="F30" s="27">
        <f>C30-B30</f>
        <v>0</v>
      </c>
    </row>
    <row r="31" spans="1:9" ht="54.75" customHeight="1">
      <c r="A31" s="54" t="s">
        <v>19</v>
      </c>
      <c r="B31" s="30">
        <f>B32+B33+B34</f>
        <v>59723.60064</v>
      </c>
      <c r="C31" s="30">
        <f>C32+C33+C34</f>
        <v>54250.01089</v>
      </c>
      <c r="D31" s="30">
        <f t="shared" si="0"/>
        <v>90.83513101798144</v>
      </c>
      <c r="E31" s="63">
        <f>C31-B31</f>
        <v>-5473.589749999999</v>
      </c>
      <c r="F31" s="55">
        <f t="shared" si="1"/>
        <v>-5473.589749999999</v>
      </c>
      <c r="H31" s="15"/>
      <c r="I31" s="15"/>
    </row>
    <row r="32" spans="1:10" ht="33" customHeight="1">
      <c r="A32" s="53" t="s">
        <v>24</v>
      </c>
      <c r="B32" s="33">
        <v>39483.93864</v>
      </c>
      <c r="C32" s="33">
        <v>38400.62803</v>
      </c>
      <c r="D32" s="33">
        <f t="shared" si="0"/>
        <v>97.25632586992593</v>
      </c>
      <c r="E32" s="64"/>
      <c r="F32" s="36">
        <f t="shared" si="1"/>
        <v>-1083.3106100000005</v>
      </c>
      <c r="I32" s="15"/>
      <c r="J32" s="15"/>
    </row>
    <row r="33" spans="1:6" ht="45" customHeight="1">
      <c r="A33" s="53" t="s">
        <v>25</v>
      </c>
      <c r="B33" s="33">
        <v>19624.8</v>
      </c>
      <c r="C33" s="33">
        <v>15272.38309</v>
      </c>
      <c r="D33" s="33">
        <f t="shared" si="0"/>
        <v>77.82185342016224</v>
      </c>
      <c r="E33" s="64"/>
      <c r="F33" s="36">
        <f t="shared" si="1"/>
        <v>-4352.41691</v>
      </c>
    </row>
    <row r="34" spans="1:6" ht="61.5" customHeight="1">
      <c r="A34" s="53" t="s">
        <v>26</v>
      </c>
      <c r="B34" s="33">
        <v>614.862</v>
      </c>
      <c r="C34" s="33">
        <v>576.99977</v>
      </c>
      <c r="D34" s="33">
        <f t="shared" si="0"/>
        <v>93.84215807774754</v>
      </c>
      <c r="E34" s="35"/>
      <c r="F34" s="36">
        <f t="shared" si="1"/>
        <v>-37.862229999999954</v>
      </c>
    </row>
    <row r="35" spans="1:6" ht="69.75" customHeight="1">
      <c r="A35" s="56" t="s">
        <v>20</v>
      </c>
      <c r="B35" s="30">
        <f>B36</f>
        <v>8183.7</v>
      </c>
      <c r="C35" s="30">
        <f>C36</f>
        <v>7223.75991</v>
      </c>
      <c r="D35" s="30">
        <f t="shared" si="0"/>
        <v>88.27009677774112</v>
      </c>
      <c r="E35" s="57">
        <f>C35-B35</f>
        <v>-959.94009</v>
      </c>
      <c r="F35" s="55">
        <f t="shared" si="1"/>
        <v>-959.94009</v>
      </c>
    </row>
    <row r="36" spans="1:10" ht="81" customHeight="1">
      <c r="A36" s="53" t="s">
        <v>30</v>
      </c>
      <c r="B36" s="34">
        <v>8183.7</v>
      </c>
      <c r="C36" s="33">
        <v>7223.75991</v>
      </c>
      <c r="D36" s="34">
        <f t="shared" si="0"/>
        <v>88.27009677774112</v>
      </c>
      <c r="E36" s="35"/>
      <c r="F36" s="27">
        <f t="shared" si="1"/>
        <v>-959.94009</v>
      </c>
      <c r="I36" s="15"/>
      <c r="J36" s="15"/>
    </row>
    <row r="37" spans="1:6" ht="52.5" customHeight="1">
      <c r="A37" s="56" t="s">
        <v>21</v>
      </c>
      <c r="B37" s="31">
        <f>B38</f>
        <v>7500</v>
      </c>
      <c r="C37" s="30">
        <f>C38</f>
        <v>7325.05627</v>
      </c>
      <c r="D37" s="30">
        <f t="shared" si="0"/>
        <v>97.66741693333333</v>
      </c>
      <c r="E37" s="57">
        <f>C37-B37</f>
        <v>-174.94372999999996</v>
      </c>
      <c r="F37" s="55">
        <f t="shared" si="1"/>
        <v>-174.94372999999996</v>
      </c>
    </row>
    <row r="38" spans="1:9" ht="24" customHeight="1" thickBot="1">
      <c r="A38" s="53" t="s">
        <v>16</v>
      </c>
      <c r="B38" s="33">
        <v>7500</v>
      </c>
      <c r="C38" s="33">
        <v>7325.05627</v>
      </c>
      <c r="D38" s="33">
        <f t="shared" si="0"/>
        <v>97.66741693333333</v>
      </c>
      <c r="E38" s="37"/>
      <c r="F38" s="36">
        <f t="shared" si="1"/>
        <v>-174.94372999999996</v>
      </c>
      <c r="H38" s="15"/>
      <c r="I38" s="15"/>
    </row>
    <row r="39" spans="1:9" ht="24" customHeight="1" thickBot="1">
      <c r="A39" s="4" t="s">
        <v>9</v>
      </c>
      <c r="B39" s="14">
        <f>B27+B28+B31+B35+B37</f>
        <v>2299175.59599</v>
      </c>
      <c r="C39" s="14">
        <f>C27+C28+C31+C35+C37</f>
        <v>2193045.96686</v>
      </c>
      <c r="D39" s="14">
        <f t="shared" si="0"/>
        <v>95.38401376062356</v>
      </c>
      <c r="E39" s="38">
        <f>C39-B39</f>
        <v>-106129.62912999978</v>
      </c>
      <c r="F39" s="39">
        <f t="shared" si="1"/>
        <v>-106129.62912999978</v>
      </c>
      <c r="I39" s="15"/>
    </row>
    <row r="40" spans="1:6" ht="57" customHeight="1" hidden="1">
      <c r="A40" s="28" t="s">
        <v>15</v>
      </c>
      <c r="B40" s="44"/>
      <c r="C40" s="45"/>
      <c r="D40" s="46" t="e">
        <f t="shared" si="0"/>
        <v>#DIV/0!</v>
      </c>
      <c r="E40" s="46"/>
      <c r="F40" s="47">
        <f t="shared" si="1"/>
        <v>0</v>
      </c>
    </row>
    <row r="41" spans="1:6" ht="39" customHeight="1" hidden="1" thickBot="1">
      <c r="A41" s="21" t="s">
        <v>18</v>
      </c>
      <c r="B41" s="48"/>
      <c r="C41" s="48"/>
      <c r="D41" s="49" t="e">
        <f t="shared" si="0"/>
        <v>#DIV/0!</v>
      </c>
      <c r="E41" s="49">
        <f>C41-B41</f>
        <v>0</v>
      </c>
      <c r="F41" s="50">
        <f t="shared" si="1"/>
        <v>0</v>
      </c>
    </row>
    <row r="42" spans="2:3" ht="27" customHeight="1">
      <c r="B42" s="20"/>
      <c r="C42" s="20"/>
    </row>
    <row r="43" spans="2:3" ht="21" customHeight="1">
      <c r="B43" s="15"/>
      <c r="C43" s="15"/>
    </row>
    <row r="44" spans="2:6" ht="21.75" customHeight="1">
      <c r="B44" s="15"/>
      <c r="C44" s="15"/>
      <c r="F44" s="15"/>
    </row>
    <row r="45" spans="1:4" ht="21" customHeight="1">
      <c r="A45" s="81"/>
      <c r="B45" s="82"/>
      <c r="C45" s="82"/>
      <c r="D45" s="62"/>
    </row>
    <row r="46" spans="2:3" ht="19.5" customHeight="1">
      <c r="B46" s="15"/>
      <c r="C46" s="15"/>
    </row>
    <row r="47" spans="2:4" ht="21" customHeight="1">
      <c r="B47" s="15"/>
      <c r="C47" s="15"/>
      <c r="D47" s="20"/>
    </row>
    <row r="48" spans="2:4" ht="22.5" customHeight="1">
      <c r="B48" s="65"/>
      <c r="C48" s="65"/>
      <c r="D48" s="20"/>
    </row>
    <row r="49" spans="2:4" ht="18.75">
      <c r="B49" s="61"/>
      <c r="C49" s="66"/>
      <c r="D49" s="20"/>
    </row>
    <row r="50" spans="2:4" ht="18.75">
      <c r="B50" s="20"/>
      <c r="C50" s="20"/>
      <c r="D50" s="20"/>
    </row>
    <row r="51" spans="2:4" ht="18.75">
      <c r="B51" s="20"/>
      <c r="C51" s="20"/>
      <c r="D51" s="20"/>
    </row>
    <row r="58" spans="2:3" ht="12.75">
      <c r="B58" s="15"/>
      <c r="C58" s="15"/>
    </row>
  </sheetData>
  <sheetProtection/>
  <mergeCells count="9">
    <mergeCell ref="A1:F1"/>
    <mergeCell ref="A2:F2"/>
    <mergeCell ref="A3:F3"/>
    <mergeCell ref="A5:A6"/>
    <mergeCell ref="B5:B6"/>
    <mergeCell ref="C5:C6"/>
    <mergeCell ref="D5:D6"/>
    <mergeCell ref="E5:E6"/>
    <mergeCell ref="F5:F6"/>
  </mergeCells>
  <printOptions horizontalCentered="1"/>
  <pageMargins left="0.1968503937007874" right="0.1968503937007874" top="0.2362204724409449" bottom="0.1968503937007874" header="0.2362204724409449" footer="0.196850393700787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showZeros="0" tabSelected="1" zoomScale="80" zoomScaleNormal="80" zoomScalePageLayoutView="0" workbookViewId="0" topLeftCell="A32">
      <selection activeCell="I49" sqref="I49"/>
    </sheetView>
  </sheetViews>
  <sheetFormatPr defaultColWidth="9.00390625" defaultRowHeight="12.75"/>
  <cols>
    <col min="1" max="1" width="59.25390625" style="1" customWidth="1"/>
    <col min="2" max="2" width="20.75390625" style="0" customWidth="1"/>
    <col min="3" max="3" width="19.125" style="0" customWidth="1"/>
    <col min="4" max="4" width="18.25390625" style="0" customWidth="1"/>
    <col min="5" max="5" width="7.25390625" style="0" hidden="1" customWidth="1"/>
    <col min="6" max="6" width="21.375" style="0" customWidth="1"/>
    <col min="8" max="8" width="12.625" style="0" customWidth="1"/>
    <col min="9" max="9" width="17.00390625" style="0" customWidth="1"/>
    <col min="10" max="10" width="12.75390625" style="0" customWidth="1"/>
  </cols>
  <sheetData>
    <row r="1" spans="1:6" ht="33" customHeight="1">
      <c r="A1" s="88" t="s">
        <v>53</v>
      </c>
      <c r="B1" s="88"/>
      <c r="C1" s="88"/>
      <c r="D1" s="88"/>
      <c r="E1" s="88"/>
      <c r="F1" s="88"/>
    </row>
    <row r="2" spans="1:6" ht="25.5" customHeight="1">
      <c r="A2" s="88" t="s">
        <v>0</v>
      </c>
      <c r="B2" s="88"/>
      <c r="C2" s="88"/>
      <c r="D2" s="88"/>
      <c r="E2" s="88"/>
      <c r="F2" s="88"/>
    </row>
    <row r="3" spans="1:6" ht="24" customHeight="1">
      <c r="A3" s="89" t="s">
        <v>47</v>
      </c>
      <c r="B3" s="89"/>
      <c r="C3" s="89"/>
      <c r="D3" s="89"/>
      <c r="E3" s="89"/>
      <c r="F3" s="89"/>
    </row>
    <row r="4" spans="1:6" ht="24" customHeight="1" thickBot="1">
      <c r="A4" s="25" t="s">
        <v>48</v>
      </c>
      <c r="B4" s="3"/>
      <c r="C4" s="3"/>
      <c r="D4" s="10"/>
      <c r="E4" s="3"/>
      <c r="F4" s="67" t="s">
        <v>50</v>
      </c>
    </row>
    <row r="5" spans="1:6" ht="23.25" customHeight="1">
      <c r="A5" s="90" t="s">
        <v>2</v>
      </c>
      <c r="B5" s="92" t="s">
        <v>32</v>
      </c>
      <c r="C5" s="92" t="s">
        <v>51</v>
      </c>
      <c r="D5" s="94" t="s">
        <v>54</v>
      </c>
      <c r="E5" s="96" t="s">
        <v>1</v>
      </c>
      <c r="F5" s="98" t="s">
        <v>55</v>
      </c>
    </row>
    <row r="6" spans="1:6" ht="62.25" customHeight="1">
      <c r="A6" s="91"/>
      <c r="B6" s="93"/>
      <c r="C6" s="93"/>
      <c r="D6" s="95"/>
      <c r="E6" s="97"/>
      <c r="F6" s="99"/>
    </row>
    <row r="7" spans="1:6" ht="17.25" customHeight="1">
      <c r="A7" s="84">
        <v>1</v>
      </c>
      <c r="B7" s="85">
        <v>2</v>
      </c>
      <c r="C7" s="85">
        <v>3</v>
      </c>
      <c r="D7" s="85">
        <v>4</v>
      </c>
      <c r="E7" s="86">
        <v>9</v>
      </c>
      <c r="F7" s="87">
        <v>5</v>
      </c>
    </row>
    <row r="8" spans="1:6" ht="24.75" customHeight="1">
      <c r="A8" s="83" t="s">
        <v>3</v>
      </c>
      <c r="B8" s="5">
        <v>145653.01703</v>
      </c>
      <c r="C8" s="5">
        <v>131842.38592</v>
      </c>
      <c r="D8" s="5">
        <f aca="true" t="shared" si="0" ref="D8:D34">C8/B8*100</f>
        <v>90.51812904970213</v>
      </c>
      <c r="E8" s="16">
        <f>C8-B8</f>
        <v>-13810.631109999988</v>
      </c>
      <c r="F8" s="18">
        <f aca="true" t="shared" si="1" ref="F8:F34">C8-B8</f>
        <v>-13810.631109999988</v>
      </c>
    </row>
    <row r="9" spans="1:6" ht="22.5" customHeight="1">
      <c r="A9" s="8" t="s">
        <v>4</v>
      </c>
      <c r="B9" s="6">
        <v>2926.61057</v>
      </c>
      <c r="C9" s="6">
        <v>2794.85777</v>
      </c>
      <c r="D9" s="6">
        <f t="shared" si="0"/>
        <v>95.49810961012145</v>
      </c>
      <c r="E9" s="17">
        <f>C9-B9</f>
        <v>-131.75279999999975</v>
      </c>
      <c r="F9" s="19">
        <f t="shared" si="1"/>
        <v>-131.75279999999975</v>
      </c>
    </row>
    <row r="10" spans="1:6" ht="26.25" customHeight="1">
      <c r="A10" s="8" t="s">
        <v>5</v>
      </c>
      <c r="B10" s="6">
        <v>68507.94932</v>
      </c>
      <c r="C10" s="6">
        <v>64668.82826</v>
      </c>
      <c r="D10" s="6">
        <f t="shared" si="0"/>
        <v>94.39609403272678</v>
      </c>
      <c r="E10" s="17">
        <f aca="true" t="shared" si="2" ref="E10:E22">C10-B10</f>
        <v>-3839.1210599999977</v>
      </c>
      <c r="F10" s="19">
        <f t="shared" si="1"/>
        <v>-3839.1210599999977</v>
      </c>
    </row>
    <row r="11" spans="1:6" ht="21.75" customHeight="1">
      <c r="A11" s="8" t="s">
        <v>10</v>
      </c>
      <c r="B11" s="6">
        <v>7545.63178</v>
      </c>
      <c r="C11" s="6">
        <v>4666.88382</v>
      </c>
      <c r="D11" s="6">
        <f t="shared" si="0"/>
        <v>61.84881473238282</v>
      </c>
      <c r="E11" s="17">
        <f t="shared" si="2"/>
        <v>-2878.7479599999997</v>
      </c>
      <c r="F11" s="19">
        <f t="shared" si="1"/>
        <v>-2878.7479599999997</v>
      </c>
    </row>
    <row r="12" spans="1:6" ht="22.5" customHeight="1">
      <c r="A12" s="8" t="s">
        <v>6</v>
      </c>
      <c r="B12" s="6">
        <v>16051.402</v>
      </c>
      <c r="C12" s="6">
        <v>15.14052</v>
      </c>
      <c r="D12" s="6">
        <f t="shared" si="0"/>
        <v>0.09432521844509284</v>
      </c>
      <c r="E12" s="17">
        <f t="shared" si="2"/>
        <v>-16036.26148</v>
      </c>
      <c r="F12" s="19">
        <f t="shared" si="1"/>
        <v>-16036.26148</v>
      </c>
    </row>
    <row r="13" spans="1:6" ht="22.5" customHeight="1">
      <c r="A13" s="8" t="s">
        <v>13</v>
      </c>
      <c r="B13" s="6">
        <v>142354.97583</v>
      </c>
      <c r="C13" s="6">
        <v>3537.9725</v>
      </c>
      <c r="D13" s="6">
        <f t="shared" si="0"/>
        <v>2.48531705995654</v>
      </c>
      <c r="E13" s="17">
        <f t="shared" si="2"/>
        <v>-138817.00333</v>
      </c>
      <c r="F13" s="19">
        <f t="shared" si="1"/>
        <v>-138817.00333</v>
      </c>
    </row>
    <row r="14" spans="1:6" ht="22.5" customHeight="1">
      <c r="A14" s="8" t="s">
        <v>33</v>
      </c>
      <c r="B14" s="6">
        <f>B15+B17+B18+B16+B19</f>
        <v>717740.04262</v>
      </c>
      <c r="C14" s="6">
        <f>C15+C17+C18+C16+C19</f>
        <v>113990.36011000001</v>
      </c>
      <c r="D14" s="6">
        <f t="shared" si="0"/>
        <v>15.881844865990155</v>
      </c>
      <c r="E14" s="17">
        <f t="shared" si="2"/>
        <v>-603749.68251</v>
      </c>
      <c r="F14" s="19">
        <f t="shared" si="1"/>
        <v>-603749.68251</v>
      </c>
    </row>
    <row r="15" spans="1:6" ht="36.75" customHeight="1">
      <c r="A15" s="8" t="s">
        <v>34</v>
      </c>
      <c r="B15" s="6">
        <v>195</v>
      </c>
      <c r="C15" s="6"/>
      <c r="D15" s="6">
        <f t="shared" si="0"/>
        <v>0</v>
      </c>
      <c r="E15" s="17">
        <f t="shared" si="2"/>
        <v>-195</v>
      </c>
      <c r="F15" s="19">
        <f t="shared" si="1"/>
        <v>-195</v>
      </c>
    </row>
    <row r="16" spans="1:6" ht="25.5" customHeight="1">
      <c r="A16" s="8" t="s">
        <v>35</v>
      </c>
      <c r="B16" s="6">
        <v>37115.598</v>
      </c>
      <c r="C16" s="6">
        <v>1017.288</v>
      </c>
      <c r="D16" s="6">
        <f t="shared" si="0"/>
        <v>2.7408638276554242</v>
      </c>
      <c r="E16" s="17">
        <f t="shared" si="2"/>
        <v>-36098.31</v>
      </c>
      <c r="F16" s="19">
        <f t="shared" si="1"/>
        <v>-36098.31</v>
      </c>
    </row>
    <row r="17" spans="1:6" ht="41.25" customHeight="1">
      <c r="A17" s="8" t="s">
        <v>36</v>
      </c>
      <c r="B17" s="6">
        <v>670817.99062</v>
      </c>
      <c r="C17" s="6">
        <v>103939.21532</v>
      </c>
      <c r="D17" s="6">
        <f t="shared" si="0"/>
        <v>15.494398894092676</v>
      </c>
      <c r="E17" s="17">
        <f t="shared" si="2"/>
        <v>-566878.7753000001</v>
      </c>
      <c r="F17" s="19">
        <f t="shared" si="1"/>
        <v>-566878.7753000001</v>
      </c>
    </row>
    <row r="18" spans="1:6" ht="42" customHeight="1">
      <c r="A18" s="8" t="s">
        <v>37</v>
      </c>
      <c r="B18" s="6">
        <v>9045.727</v>
      </c>
      <c r="C18" s="6">
        <v>8468.12979</v>
      </c>
      <c r="D18" s="6">
        <f t="shared" si="0"/>
        <v>93.61469553525107</v>
      </c>
      <c r="E18" s="17">
        <f t="shared" si="2"/>
        <v>-577.5972099999999</v>
      </c>
      <c r="F18" s="19">
        <f t="shared" si="1"/>
        <v>-577.5972099999999</v>
      </c>
    </row>
    <row r="19" spans="1:6" ht="59.25" customHeight="1">
      <c r="A19" s="68" t="s">
        <v>38</v>
      </c>
      <c r="B19" s="6">
        <v>565.727</v>
      </c>
      <c r="C19" s="6">
        <v>565.727</v>
      </c>
      <c r="D19" s="6">
        <f t="shared" si="0"/>
        <v>100</v>
      </c>
      <c r="E19" s="17">
        <f t="shared" si="2"/>
        <v>0</v>
      </c>
      <c r="F19" s="19">
        <f t="shared" si="1"/>
        <v>0</v>
      </c>
    </row>
    <row r="20" spans="1:6" ht="24" customHeight="1">
      <c r="A20" s="8" t="s">
        <v>39</v>
      </c>
      <c r="B20" s="6">
        <f>B22+B21</f>
        <v>61663.6</v>
      </c>
      <c r="C20" s="6">
        <f>C22+C21</f>
        <v>50426.05</v>
      </c>
      <c r="D20" s="6">
        <f t="shared" si="0"/>
        <v>81.77603967332429</v>
      </c>
      <c r="E20" s="17">
        <f t="shared" si="2"/>
        <v>-11237.549999999996</v>
      </c>
      <c r="F20" s="19">
        <f t="shared" si="1"/>
        <v>-11237.549999999996</v>
      </c>
    </row>
    <row r="21" spans="1:6" ht="24" customHeight="1">
      <c r="A21" s="8" t="s">
        <v>40</v>
      </c>
      <c r="B21" s="6">
        <v>50735</v>
      </c>
      <c r="C21" s="6">
        <v>50426.05</v>
      </c>
      <c r="D21" s="6">
        <f t="shared" si="0"/>
        <v>99.39105154232779</v>
      </c>
      <c r="E21" s="80"/>
      <c r="F21" s="19">
        <f t="shared" si="1"/>
        <v>-308.9499999999971</v>
      </c>
    </row>
    <row r="22" spans="1:6" ht="39.75" customHeight="1" thickBot="1">
      <c r="A22" s="8" t="s">
        <v>41</v>
      </c>
      <c r="B22" s="6">
        <v>10928.6</v>
      </c>
      <c r="C22" s="6"/>
      <c r="D22" s="6">
        <f t="shared" si="0"/>
        <v>0</v>
      </c>
      <c r="E22" s="80">
        <f t="shared" si="2"/>
        <v>-10928.6</v>
      </c>
      <c r="F22" s="19">
        <f t="shared" si="1"/>
        <v>-10928.6</v>
      </c>
    </row>
    <row r="23" spans="1:10" ht="27" customHeight="1" thickBot="1">
      <c r="A23" s="4" t="s">
        <v>8</v>
      </c>
      <c r="B23" s="69">
        <f>B8+B9+B10+B11+B12+B14+B20+B13</f>
        <v>1162443.22915</v>
      </c>
      <c r="C23" s="69">
        <f>C8+C9+C10+C11+C12+C14+C20+C13</f>
        <v>371942.4789</v>
      </c>
      <c r="D23" s="69">
        <f t="shared" si="0"/>
        <v>31.996614507529213</v>
      </c>
      <c r="E23" s="70">
        <f>C23-B23</f>
        <v>-790500.75025</v>
      </c>
      <c r="F23" s="12">
        <f t="shared" si="1"/>
        <v>-790500.75025</v>
      </c>
      <c r="I23" s="15"/>
      <c r="J23" s="2"/>
    </row>
    <row r="24" spans="1:10" ht="57" customHeight="1" thickBot="1">
      <c r="A24" s="71" t="s">
        <v>22</v>
      </c>
      <c r="B24" s="23">
        <v>6362.896</v>
      </c>
      <c r="C24" s="23">
        <v>6343.11742</v>
      </c>
      <c r="D24" s="72">
        <f t="shared" si="0"/>
        <v>99.6891575785617</v>
      </c>
      <c r="E24" s="24"/>
      <c r="F24" s="26">
        <f t="shared" si="1"/>
        <v>-19.778580000000147</v>
      </c>
      <c r="H24" s="15"/>
      <c r="I24" s="15"/>
      <c r="J24" s="2"/>
    </row>
    <row r="25" spans="1:6" ht="24.75" customHeight="1" thickBot="1">
      <c r="A25" s="4" t="s">
        <v>7</v>
      </c>
      <c r="B25" s="69">
        <f>B23+B24</f>
        <v>1168806.12515</v>
      </c>
      <c r="C25" s="69">
        <f>C23+C24</f>
        <v>378285.59632</v>
      </c>
      <c r="D25" s="69">
        <f t="shared" si="0"/>
        <v>32.36512781548371</v>
      </c>
      <c r="E25" s="70">
        <f>C25-B25</f>
        <v>-790520.52883</v>
      </c>
      <c r="F25" s="12">
        <f t="shared" si="1"/>
        <v>-790520.52883</v>
      </c>
    </row>
    <row r="26" spans="1:6" ht="74.25" customHeight="1">
      <c r="A26" s="79" t="s">
        <v>23</v>
      </c>
      <c r="B26" s="31">
        <f>B27</f>
        <v>175242.42417</v>
      </c>
      <c r="C26" s="31">
        <f>C27</f>
        <v>0</v>
      </c>
      <c r="D26" s="31">
        <f t="shared" si="0"/>
        <v>0</v>
      </c>
      <c r="E26" s="31"/>
      <c r="F26" s="29">
        <f t="shared" si="1"/>
        <v>-175242.42417</v>
      </c>
    </row>
    <row r="27" spans="1:6" ht="339" customHeight="1">
      <c r="A27" s="73" t="s">
        <v>59</v>
      </c>
      <c r="B27" s="33">
        <v>175242.42417</v>
      </c>
      <c r="C27" s="33"/>
      <c r="D27" s="33">
        <f t="shared" si="0"/>
        <v>0</v>
      </c>
      <c r="E27" s="37"/>
      <c r="F27" s="36">
        <f t="shared" si="1"/>
        <v>-175242.42417</v>
      </c>
    </row>
    <row r="28" spans="1:6" ht="76.5" customHeight="1">
      <c r="A28" s="79" t="s">
        <v>21</v>
      </c>
      <c r="B28" s="31">
        <f>B29</f>
        <v>9505</v>
      </c>
      <c r="C28" s="31">
        <f>C29</f>
        <v>1483.64089</v>
      </c>
      <c r="D28" s="31">
        <f t="shared" si="0"/>
        <v>15.609057233035243</v>
      </c>
      <c r="E28" s="32">
        <f>C28-B28</f>
        <v>-8021.35911</v>
      </c>
      <c r="F28" s="29">
        <f t="shared" si="1"/>
        <v>-8021.35911</v>
      </c>
    </row>
    <row r="29" spans="1:9" ht="22.5" customHeight="1" thickBot="1">
      <c r="A29" s="73" t="s">
        <v>42</v>
      </c>
      <c r="B29" s="33">
        <v>9505</v>
      </c>
      <c r="C29" s="33">
        <v>1483.64089</v>
      </c>
      <c r="D29" s="33">
        <f t="shared" si="0"/>
        <v>15.609057233035243</v>
      </c>
      <c r="E29" s="37"/>
      <c r="F29" s="36">
        <f t="shared" si="1"/>
        <v>-8021.35911</v>
      </c>
      <c r="H29" s="15"/>
      <c r="I29" s="15"/>
    </row>
    <row r="30" spans="1:6" ht="27" customHeight="1" thickBot="1">
      <c r="A30" s="4" t="s">
        <v>9</v>
      </c>
      <c r="B30" s="14">
        <f>B25+B28+B26</f>
        <v>1353553.54932</v>
      </c>
      <c r="C30" s="14">
        <f>C25+C28+C26</f>
        <v>379769.23721</v>
      </c>
      <c r="D30" s="14">
        <f t="shared" si="0"/>
        <v>28.057200795697295</v>
      </c>
      <c r="E30" s="38">
        <f>C30-B30</f>
        <v>-973784.31211</v>
      </c>
      <c r="F30" s="39">
        <f t="shared" si="1"/>
        <v>-973784.31211</v>
      </c>
    </row>
    <row r="31" spans="1:6" ht="24" customHeight="1">
      <c r="A31" s="22" t="s">
        <v>12</v>
      </c>
      <c r="B31" s="40">
        <f>SUM(B32:B34)</f>
        <v>-488.06712</v>
      </c>
      <c r="C31" s="40">
        <f>SUM(C32:C34)</f>
        <v>-813.11742</v>
      </c>
      <c r="D31" s="40">
        <f t="shared" si="0"/>
        <v>166.5995078709666</v>
      </c>
      <c r="E31" s="40">
        <f>C31-B31</f>
        <v>-325.05030000000005</v>
      </c>
      <c r="F31" s="41">
        <f t="shared" si="1"/>
        <v>-325.05030000000005</v>
      </c>
    </row>
    <row r="32" spans="1:6" ht="68.25" customHeight="1">
      <c r="A32" s="59" t="s">
        <v>43</v>
      </c>
      <c r="B32" s="58">
        <v>161.93288</v>
      </c>
      <c r="C32" s="58">
        <v>148.88258</v>
      </c>
      <c r="D32" s="42">
        <f t="shared" si="0"/>
        <v>91.94092021336246</v>
      </c>
      <c r="E32" s="42">
        <f>C32-B32</f>
        <v>-13.050300000000021</v>
      </c>
      <c r="F32" s="43">
        <f t="shared" si="1"/>
        <v>-13.050300000000021</v>
      </c>
    </row>
    <row r="33" spans="1:6" ht="42.75" customHeight="1">
      <c r="A33" s="28" t="s">
        <v>17</v>
      </c>
      <c r="B33" s="74"/>
      <c r="C33" s="74">
        <v>-479</v>
      </c>
      <c r="D33" s="75" t="e">
        <f t="shared" si="0"/>
        <v>#DIV/0!</v>
      </c>
      <c r="E33" s="46"/>
      <c r="F33" s="47">
        <f t="shared" si="1"/>
        <v>-479</v>
      </c>
    </row>
    <row r="34" spans="1:6" ht="39.75" customHeight="1" thickBot="1">
      <c r="A34" s="21" t="s">
        <v>44</v>
      </c>
      <c r="B34" s="48">
        <v>-650</v>
      </c>
      <c r="C34" s="48">
        <v>-483</v>
      </c>
      <c r="D34" s="49">
        <f t="shared" si="0"/>
        <v>74.3076923076923</v>
      </c>
      <c r="E34" s="49">
        <f>C34-B34</f>
        <v>167</v>
      </c>
      <c r="F34" s="50">
        <f t="shared" si="1"/>
        <v>167</v>
      </c>
    </row>
    <row r="35" spans="1:6" ht="35.25" customHeight="1" thickBot="1">
      <c r="A35" s="4" t="s">
        <v>45</v>
      </c>
      <c r="B35" s="14">
        <f>B30+B31</f>
        <v>1353065.4822</v>
      </c>
      <c r="C35" s="14">
        <f>C30+C31</f>
        <v>378956.11978999997</v>
      </c>
      <c r="D35" s="14">
        <f>C35/B35*100</f>
        <v>28.007226906257408</v>
      </c>
      <c r="E35" s="38">
        <f>C35-B35</f>
        <v>-974109.3624100001</v>
      </c>
      <c r="F35" s="76">
        <f>C35-B35</f>
        <v>-974109.3624100001</v>
      </c>
    </row>
    <row r="36" spans="2:3" ht="21" customHeight="1">
      <c r="B36" s="15"/>
      <c r="C36" s="15"/>
    </row>
    <row r="37" spans="2:3" ht="21.75" customHeight="1">
      <c r="B37" s="15"/>
      <c r="C37" s="15"/>
    </row>
    <row r="38" spans="2:3" ht="21" customHeight="1">
      <c r="B38" s="77"/>
      <c r="C38" s="77"/>
    </row>
    <row r="39" spans="2:3" ht="19.5" customHeight="1">
      <c r="B39" s="15"/>
      <c r="C39" s="15"/>
    </row>
    <row r="40" spans="2:3" ht="21" customHeight="1">
      <c r="B40" s="2"/>
      <c r="C40" s="2"/>
    </row>
    <row r="41" spans="2:3" ht="12.75">
      <c r="B41" s="15"/>
      <c r="C41" s="15"/>
    </row>
    <row r="42" spans="2:3" ht="15">
      <c r="B42" s="78"/>
      <c r="C42" s="78"/>
    </row>
    <row r="43" spans="2:3" ht="12.75">
      <c r="B43" s="15"/>
      <c r="C43" s="15"/>
    </row>
    <row r="44" spans="2:3" ht="12.75">
      <c r="B44" s="15"/>
      <c r="C44" s="15"/>
    </row>
    <row r="46" spans="2:3" ht="12.75">
      <c r="B46" s="15"/>
      <c r="C46" s="15"/>
    </row>
    <row r="48" spans="2:3" ht="12.75">
      <c r="B48" s="15"/>
      <c r="C48" s="15"/>
    </row>
  </sheetData>
  <sheetProtection/>
  <mergeCells count="9">
    <mergeCell ref="A1:F1"/>
    <mergeCell ref="A2:F2"/>
    <mergeCell ref="A3:F3"/>
    <mergeCell ref="A5:A6"/>
    <mergeCell ref="B5:B6"/>
    <mergeCell ref="C5:C6"/>
    <mergeCell ref="D5:D6"/>
    <mergeCell ref="E5:E6"/>
    <mergeCell ref="F5:F6"/>
  </mergeCells>
  <printOptions horizontalCentered="1"/>
  <pageMargins left="0.1968503937007874" right="0.1968503937007874" top="0.2362204724409449" bottom="0.2362204724409449" header="0.2362204724409449" footer="0.196850393700787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Gogol</dc:creator>
  <cp:keywords/>
  <dc:description/>
  <cp:lastModifiedBy>VGorun</cp:lastModifiedBy>
  <cp:lastPrinted>2023-02-23T14:05:25Z</cp:lastPrinted>
  <dcterms:created xsi:type="dcterms:W3CDTF">2003-03-11T08:59:05Z</dcterms:created>
  <dcterms:modified xsi:type="dcterms:W3CDTF">2023-02-24T10:19:55Z</dcterms:modified>
  <cp:category/>
  <cp:version/>
  <cp:contentType/>
  <cp:contentStatus/>
</cp:coreProperties>
</file>