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0" windowWidth="11340" windowHeight="6030" tabRatio="601" activeTab="0"/>
  </bookViews>
  <sheets>
    <sheet name="доходи" sheetId="1" r:id="rId1"/>
    <sheet name="видатки" sheetId="2" r:id="rId2"/>
  </sheets>
  <definedNames>
    <definedName name="DATABASE" localSheetId="1">'видатки'!$A$8:$A$24</definedName>
    <definedName name="DATABASE" localSheetId="0">'доходи'!$A$9:$A$28</definedName>
    <definedName name="_xlnm.Print_Titles" localSheetId="1">'видатки'!$5:$7</definedName>
    <definedName name="_xlnm.Print_Titles" localSheetId="0">'доходи'!$5:$8</definedName>
    <definedName name="_xlnm.Print_Area" localSheetId="1">'видатки'!$A$1:$F$49</definedName>
    <definedName name="_xlnm.Print_Area" localSheetId="0">'доходи'!$A$1:$E$66</definedName>
  </definedNames>
  <calcPr fullCalcOnLoad="1"/>
</workbook>
</file>

<file path=xl/sharedStrings.xml><?xml version="1.0" encoding="utf-8"?>
<sst xmlns="http://schemas.openxmlformats.org/spreadsheetml/2006/main" count="120" uniqueCount="110">
  <si>
    <t>обласного бюджету Рівненської області</t>
  </si>
  <si>
    <t>Відх. виконання від плану на рік</t>
  </si>
  <si>
    <t>Видатки</t>
  </si>
  <si>
    <t>Освiта</t>
  </si>
  <si>
    <t>Охорона здоров'я</t>
  </si>
  <si>
    <t>Соцiальний захист та соцiальне забезпечення</t>
  </si>
  <si>
    <t>Фiзична культура i спорт</t>
  </si>
  <si>
    <t xml:space="preserve">РАЗОМ </t>
  </si>
  <si>
    <t>РАЗОМ ВИДАТКІВ</t>
  </si>
  <si>
    <t>ВСЬОГО ВИДАТКІВ</t>
  </si>
  <si>
    <t>Доходи</t>
  </si>
  <si>
    <t>РАЗОМ ВЛАСНІ ДОХОДИ</t>
  </si>
  <si>
    <t>ВСЬОГО ДОХОДІВ</t>
  </si>
  <si>
    <t>РАЗОМ  ДОХОДІВ</t>
  </si>
  <si>
    <t>Культура і мистецтво</t>
  </si>
  <si>
    <t xml:space="preserve"> - повернення коштів за минулі роки та згідно актів ревізій, перевірок</t>
  </si>
  <si>
    <t>у тому числі:</t>
  </si>
  <si>
    <t>Державне управлiння</t>
  </si>
  <si>
    <t xml:space="preserve">Кредитування бюджету </t>
  </si>
  <si>
    <t xml:space="preserve">Аналіз виконання видатків загального фонду  </t>
  </si>
  <si>
    <t>Житлово-комунальне господарство</t>
  </si>
  <si>
    <t>Власні надходження бюджетних установ</t>
  </si>
  <si>
    <t>Збір за забруднення навколишнього природного середовища</t>
  </si>
  <si>
    <t>Плата за спеціальне використання диких тварин  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</si>
  <si>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</si>
  <si>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води для потреб гідроенергетики</t>
  </si>
  <si>
    <t>Надходження рентної плати за спеціальне використання води від підприємств житлово-комунального господарства</t>
  </si>
  <si>
    <t>Адміністративні збори та платежі, доходи від некомерційної господарської діяльності 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</si>
  <si>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</si>
  <si>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</si>
  <si>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</si>
  <si>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Аналіз виконання доходів загального фонду </t>
  </si>
  <si>
    <t xml:space="preserve">Податок на прибуток підприємств </t>
  </si>
  <si>
    <t xml:space="preserve">Відсоток виконання до плану </t>
  </si>
  <si>
    <t>Субвенція на здійснення заходів щодо соціально-економічного розвитку окремих територій</t>
  </si>
  <si>
    <t>Податок та збір на доходи фізичних осіб</t>
  </si>
  <si>
    <t xml:space="preserve">Субвенція на надання державної підтримки особам з особливими освітніми потребами </t>
  </si>
  <si>
    <t>Плата за розміщення тимчасово вільних коштів місцевих бюджетів</t>
  </si>
  <si>
    <t>Додаткова дотація з ДБ місцевим бюджетам на здійснення переданих з державного бюджету видатків з утримання закладів освіти і охорони здоров'я</t>
  </si>
  <si>
    <t>Плата за використання інших природних ресурсів</t>
  </si>
  <si>
    <t xml:space="preserve">Інші неподаткові надходження </t>
  </si>
  <si>
    <t xml:space="preserve">Рентна плата за спеціальне використання води </t>
  </si>
  <si>
    <t>Доходи від операцій з капіталом</t>
  </si>
  <si>
    <t>Інші субвенції з місцевого бюджету</t>
  </si>
  <si>
    <t>Бюджетні позики суб'єктам господарювання та їх повернення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</si>
  <si>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 в т.ч.:</t>
  </si>
  <si>
    <t>Субвенції з місцевого бюджету іншим місцевим бюджетам на здійснення програм у галузі освіти за рахунок субвенцій з державного бюджету, в т.ч: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</si>
  <si>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бюджету, в т.ч.:</t>
  </si>
  <si>
    <t>Субвенції з місцевого бюджету іншим місцевим бюджетам на здійснення програм та заходів за рахунок коштів місцевих бюджетів, в.т.ч.: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</si>
  <si>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</si>
  <si>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з місцевого бюджету іншим місцевим бюджетам на здійснення інших програм та заходів за рахунок субвенцій з державного бюджету, в т.ч.: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</si>
  <si>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</si>
  <si>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 xml:space="preserve"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 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</si>
  <si>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</si>
  <si>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>Субвенції з місцевих бюджетів іншим місцевим бюджетам - всього</t>
  </si>
  <si>
    <t>Субвенції з державного бюджету місцевим бюджетам - всього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</si>
  <si>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 в т.ч.:</t>
  </si>
  <si>
    <t>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</si>
  <si>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на здійснення переданих видатків у сфері освіти за рахунок коштів освітньої субвенції </t>
  </si>
  <si>
    <t>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</si>
  <si>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</si>
  <si>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 бюджетного періоду</t>
  </si>
  <si>
    <t xml:space="preserve">на надання державної підтримки особам з особливими освітніми потребами за рахунок відповідної субвенції з державного бюджету </t>
  </si>
  <si>
    <t>Доходи від власності та підприємницької діяльності</t>
  </si>
  <si>
    <t>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</si>
  <si>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</si>
  <si>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залишку коштів освітньої субвенції, що утворився на початок бюджетного періоду</t>
  </si>
  <si>
    <t>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</si>
  <si>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</si>
  <si>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на забезпечення здійснення деяких заходів, спрямованих на запобігання виникненню та поширенню, локалізацію та ліквідацію спалахів, епідемій та пандемій гострої респіраторної хвороби COVID-19, спричиненої коронавірусом SARS-CoV-2, за рахунок коштів, виділених з фонду боротьби з гострою респіраторною хворобою COVID-19, спричиненою коронавірусом SARS-CoV-2, та її наслідками</t>
  </si>
  <si>
    <t>Затверджено на 2021 рік з урахуванням змін</t>
  </si>
  <si>
    <t>на проектні, будівельно-ремонтні роботи, придбання житла та приміщень для розвитку сімейних та інших форм виховання, наближених до сімейних та інших форм виховання,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</si>
  <si>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на здійснення підтримки окремих закладів та заходів у системі охорони здоров'я за рахунок відповідної субвенції з державного бюджету</t>
  </si>
  <si>
    <t>Рентна плата за користування надрами загальнодержавного значення</t>
  </si>
  <si>
    <t>Субвеція на здійснення підтримки окремих закладів та заходів у системі охорони здоров'я</t>
  </si>
  <si>
    <t>Субвенція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</t>
  </si>
  <si>
    <t>тис. грн</t>
  </si>
  <si>
    <t>Відхилення до плану            (тис. грн)</t>
  </si>
  <si>
    <t>Відхилення виконання до плану                (тис. грн)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</si>
  <si>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</si>
  <si>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</si>
  <si>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Дотації з місцевого бюджету іншим бюджетам в тому числі:</t>
  </si>
  <si>
    <t>Субвенція на реалізацію інфраструктурних проектів та розвиток об’єктів соціально-культурної сфери</t>
  </si>
  <si>
    <t>Субвенція на розвиток спортивної інфраструктури</t>
  </si>
  <si>
    <t>Субвенція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ЗУ "Про статус ветеранів війни, гарантії їх соціального захисту", та які потребують поліпшення житлових умов</t>
  </si>
  <si>
    <t>Субвенція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</si>
  <si>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</si>
  <si>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на забезпечення якісної, сучасної та доступної загальної середньої освіти "Нова українська школа"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</si>
  <si>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</si>
  <si>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на розроблення комплексних планів просторового розвитку територій територіальних громад</t>
  </si>
  <si>
    <t>Субвенція на проведення виборів депутатів місцевих рад та сільських, селищних, міських голів</t>
  </si>
  <si>
    <t>Субвенція на створення навчально-практичних центрів сучасної професійної (професійно-технічної) освіти</t>
  </si>
  <si>
    <t>Субвенція на реалізацію проектів ремонтно-реставраційних та консерваційних робіт пам'яток культурної спадщини, що перебувають у комунальній власності</t>
  </si>
  <si>
    <t>на розроблення комплексних планів просторового розвитку територій територіальних громад за рахунок відповідної субвенції з державного бюджету</t>
  </si>
  <si>
    <t>за 2021 рік</t>
  </si>
  <si>
    <t>Додаткова дотація з ДБ місцевим бюджетам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</si>
  <si>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Субвенція на закупівлю опорними закладами охорони здоров’я послуг щодо проектування та встановлення кисневих станцій</t>
  </si>
  <si>
    <t>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</si>
  <si>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(згідно даних річного звіту ГУ ДКСУ у Рівненській області)</t>
  </si>
  <si>
    <t>Виконано за 2021 рік</t>
  </si>
  <si>
    <t>Виконано за 2021 рік (касові видатки)</t>
  </si>
  <si>
    <t>Економічна діяльність, в т.ч.:</t>
  </si>
  <si>
    <t>транспорт та транспортна інфраструктура, дорожнє господарство</t>
  </si>
  <si>
    <t>інші програми та заходи, пов'язані з економічною діяльністю</t>
  </si>
  <si>
    <t>Інша діяльність, в т.ч.:</t>
  </si>
  <si>
    <t>захист населення і територій від надзвичайних ситуацій техногенного та природного характеру</t>
  </si>
  <si>
    <t>громадський порядок та безпека</t>
  </si>
  <si>
    <t>засоби масової інформації</t>
  </si>
  <si>
    <t>резервний фонд</t>
  </si>
  <si>
    <t>сільське, лісове, рибне господарство та мисливство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</si>
</sst>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к.&quot;;\-#,##0\ &quot;к.&quot;"/>
    <numFmt numFmtId="191" formatCode="#,##0\ &quot;к.&quot;;[Red]\-#,##0\ &quot;к.&quot;"/>
    <numFmt numFmtId="192" formatCode="#,##0.00\ &quot;к.&quot;;\-#,##0.00\ &quot;к.&quot;"/>
    <numFmt numFmtId="193" formatCode="#,##0.00\ &quot;к.&quot;;[Red]\-#,##0.00\ &quot;к.&quot;"/>
    <numFmt numFmtId="194" formatCode="_-* #,##0\ &quot;к.&quot;_-;\-* #,##0\ &quot;к.&quot;_-;_-* &quot;-&quot;\ &quot;к.&quot;_-;_-@_-"/>
    <numFmt numFmtId="195" formatCode="_-* #,##0\ _к_._-;\-* #,##0\ _к_._-;_-* &quot;-&quot;\ _к_._-;_-@_-"/>
    <numFmt numFmtId="196" formatCode="_-* #,##0.00\ &quot;к.&quot;_-;\-* #,##0.00\ &quot;к.&quot;_-;_-* &quot;-&quot;??\ &quot;к.&quot;_-;_-@_-"/>
    <numFmt numFmtId="197" formatCode="_-* #,##0.00\ _к_._-;\-* #,##0.00\ _к_._-;_-* &quot;-&quot;??\ _к_._-;_-@_-"/>
    <numFmt numFmtId="198" formatCode="0.0"/>
    <numFmt numFmtId="199" formatCode="0.0000"/>
    <numFmt numFmtId="200" formatCode="0.000"/>
    <numFmt numFmtId="201" formatCode="0.00000"/>
    <numFmt numFmtId="202" formatCode="0.000000"/>
    <numFmt numFmtId="203" formatCode="#,##0.0"/>
    <numFmt numFmtId="204" formatCode="#,##0.000"/>
    <numFmt numFmtId="205" formatCode="#,##0.0000"/>
    <numFmt numFmtId="206" formatCode="#,##0.00000"/>
    <numFmt numFmtId="207" formatCode="_-* #,##0.000\ _г_р_н_._-;\-* #,##0.000\ _г_р_н_._-;_-* &quot;-&quot;??\ _г_р_н_._-;_-@_-"/>
    <numFmt numFmtId="208" formatCode="_-* #,##0.0000\ _г_р_н_._-;\-* #,##0.0000\ _г_р_н_._-;_-* &quot;-&quot;??\ _г_р_н_._-;_-@_-"/>
    <numFmt numFmtId="209" formatCode="0.0000000"/>
    <numFmt numFmtId="210" formatCode="#,##0.000000"/>
    <numFmt numFmtId="211" formatCode="0.00000000"/>
    <numFmt numFmtId="212" formatCode="0.000000000"/>
    <numFmt numFmtId="213" formatCode="0.0000000000"/>
    <numFmt numFmtId="214" formatCode="0.00000000000"/>
    <numFmt numFmtId="215" formatCode="#,##0.0000000"/>
    <numFmt numFmtId="216" formatCode="#,##0.00000000"/>
    <numFmt numFmtId="217" formatCode="#,##0.000000000"/>
    <numFmt numFmtId="218" formatCode="#,##0.0000000000"/>
    <numFmt numFmtId="219" formatCode="#,##0.00000000000"/>
    <numFmt numFmtId="220" formatCode="#,##0.000000000000"/>
  </numFmts>
  <fonts count="6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5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i/>
      <sz val="12"/>
      <name val="Arial Cyr"/>
      <family val="2"/>
    </font>
    <font>
      <sz val="11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7"/>
      <name val="Arial Cyr"/>
      <family val="2"/>
    </font>
    <font>
      <sz val="16"/>
      <name val="Arial Cyr"/>
      <family val="2"/>
    </font>
    <font>
      <b/>
      <i/>
      <sz val="13"/>
      <name val="Arial Cyr"/>
      <family val="2"/>
    </font>
    <font>
      <b/>
      <sz val="13"/>
      <color indexed="8"/>
      <name val="Arial TUR"/>
      <family val="2"/>
    </font>
    <font>
      <sz val="13"/>
      <color indexed="8"/>
      <name val="Arial TUR"/>
      <family val="2"/>
    </font>
    <font>
      <sz val="15"/>
      <name val="Arial Cyr"/>
      <family val="2"/>
    </font>
    <font>
      <b/>
      <i/>
      <sz val="14"/>
      <name val="Arial Cyr"/>
      <family val="2"/>
    </font>
    <font>
      <b/>
      <sz val="19"/>
      <name val="Arial Cyr"/>
      <family val="2"/>
    </font>
    <font>
      <b/>
      <sz val="20"/>
      <name val="Arial Cyr"/>
      <family val="2"/>
    </font>
    <font>
      <i/>
      <sz val="14"/>
      <name val="Arial Cyr"/>
      <family val="2"/>
    </font>
    <font>
      <i/>
      <sz val="11"/>
      <name val="Arial Cyr"/>
      <family val="0"/>
    </font>
    <font>
      <b/>
      <i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Arial Cyr"/>
      <family val="0"/>
    </font>
    <font>
      <sz val="15"/>
      <color indexed="9"/>
      <name val="Arial Cyr"/>
      <family val="2"/>
    </font>
    <font>
      <b/>
      <i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00B050"/>
      <name val="Arial Cyr"/>
      <family val="0"/>
    </font>
    <font>
      <sz val="15"/>
      <color theme="0"/>
      <name val="Arial Cyr"/>
      <family val="2"/>
    </font>
    <font>
      <b/>
      <i/>
      <sz val="12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27" borderId="0" applyNumberFormat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28" borderId="6" applyNumberFormat="0" applyAlignment="0" applyProtection="0"/>
    <xf numFmtId="0" fontId="58" fillId="0" borderId="0" applyNumberFormat="0" applyFill="0" applyBorder="0" applyAlignment="0" applyProtection="0"/>
    <xf numFmtId="0" fontId="59" fillId="29" borderId="1" applyNumberFormat="0" applyAlignment="0" applyProtection="0"/>
    <xf numFmtId="0" fontId="10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30" borderId="0" applyNumberFormat="0" applyBorder="0" applyAlignment="0" applyProtection="0"/>
    <xf numFmtId="0" fontId="0" fillId="31" borderId="8" applyNumberFormat="0" applyFont="0" applyAlignment="0" applyProtection="0"/>
    <xf numFmtId="0" fontId="62" fillId="29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198" fontId="0" fillId="0" borderId="0" xfId="0" applyNumberFormat="1" applyAlignment="1">
      <alignment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centerContinuous"/>
    </xf>
    <xf numFmtId="0" fontId="7" fillId="33" borderId="12" xfId="0" applyFont="1" applyFill="1" applyBorder="1" applyAlignment="1">
      <alignment horizontal="center" vertical="center" wrapText="1"/>
    </xf>
    <xf numFmtId="1" fontId="12" fillId="0" borderId="13" xfId="0" applyNumberFormat="1" applyFont="1" applyBorder="1" applyAlignment="1">
      <alignment wrapText="1"/>
    </xf>
    <xf numFmtId="1" fontId="12" fillId="0" borderId="14" xfId="0" applyNumberFormat="1" applyFont="1" applyBorder="1" applyAlignment="1">
      <alignment wrapText="1"/>
    </xf>
    <xf numFmtId="1" fontId="12" fillId="0" borderId="15" xfId="0" applyNumberFormat="1" applyFont="1" applyBorder="1" applyAlignment="1">
      <alignment wrapText="1"/>
    </xf>
    <xf numFmtId="1" fontId="17" fillId="0" borderId="10" xfId="0" applyNumberFormat="1" applyFont="1" applyBorder="1" applyAlignment="1">
      <alignment horizontal="center" wrapText="1"/>
    </xf>
    <xf numFmtId="203" fontId="18" fillId="0" borderId="16" xfId="0" applyNumberFormat="1" applyFont="1" applyBorder="1" applyAlignment="1">
      <alignment/>
    </xf>
    <xf numFmtId="203" fontId="18" fillId="0" borderId="17" xfId="0" applyNumberFormat="1" applyFont="1" applyBorder="1" applyAlignment="1">
      <alignment/>
    </xf>
    <xf numFmtId="203" fontId="18" fillId="0" borderId="18" xfId="0" applyNumberFormat="1" applyFont="1" applyBorder="1" applyAlignment="1">
      <alignment/>
    </xf>
    <xf numFmtId="1" fontId="15" fillId="0" borderId="15" xfId="0" applyNumberFormat="1" applyFont="1" applyBorder="1" applyAlignment="1">
      <alignment horizontal="left" wrapText="1"/>
    </xf>
    <xf numFmtId="1" fontId="15" fillId="0" borderId="13" xfId="0" applyNumberFormat="1" applyFont="1" applyBorder="1" applyAlignment="1">
      <alignment wrapText="1"/>
    </xf>
    <xf numFmtId="1" fontId="15" fillId="0" borderId="14" xfId="0" applyNumberFormat="1" applyFont="1" applyBorder="1" applyAlignment="1">
      <alignment wrapText="1"/>
    </xf>
    <xf numFmtId="1" fontId="16" fillId="0" borderId="13" xfId="0" applyNumberFormat="1" applyFont="1" applyBorder="1" applyAlignment="1">
      <alignment vertical="top" wrapText="1"/>
    </xf>
    <xf numFmtId="0" fontId="19" fillId="0" borderId="0" xfId="0" applyFont="1" applyAlignment="1">
      <alignment horizontal="centerContinuous"/>
    </xf>
    <xf numFmtId="1" fontId="12" fillId="0" borderId="19" xfId="0" applyNumberFormat="1" applyFont="1" applyBorder="1" applyAlignment="1">
      <alignment wrapText="1"/>
    </xf>
    <xf numFmtId="49" fontId="20" fillId="33" borderId="10" xfId="0" applyNumberFormat="1" applyFont="1" applyFill="1" applyBorder="1" applyAlignment="1" applyProtection="1">
      <alignment vertical="top" wrapText="1"/>
      <protection locked="0"/>
    </xf>
    <xf numFmtId="203" fontId="22" fillId="0" borderId="20" xfId="0" applyNumberFormat="1" applyFont="1" applyBorder="1" applyAlignment="1">
      <alignment/>
    </xf>
    <xf numFmtId="203" fontId="22" fillId="0" borderId="16" xfId="0" applyNumberFormat="1" applyFont="1" applyBorder="1" applyAlignment="1">
      <alignment/>
    </xf>
    <xf numFmtId="203" fontId="22" fillId="0" borderId="17" xfId="0" applyNumberFormat="1" applyFont="1" applyBorder="1" applyAlignment="1">
      <alignment/>
    </xf>
    <xf numFmtId="203" fontId="22" fillId="0" borderId="21" xfId="0" applyNumberFormat="1" applyFont="1" applyFill="1" applyBorder="1" applyAlignment="1">
      <alignment/>
    </xf>
    <xf numFmtId="203" fontId="22" fillId="0" borderId="18" xfId="0" applyNumberFormat="1" applyFont="1" applyBorder="1" applyAlignment="1">
      <alignment/>
    </xf>
    <xf numFmtId="203" fontId="14" fillId="0" borderId="11" xfId="0" applyNumberFormat="1" applyFont="1" applyBorder="1" applyAlignment="1">
      <alignment/>
    </xf>
    <xf numFmtId="203" fontId="14" fillId="0" borderId="12" xfId="0" applyNumberFormat="1" applyFont="1" applyBorder="1" applyAlignment="1">
      <alignment/>
    </xf>
    <xf numFmtId="1" fontId="14" fillId="0" borderId="10" xfId="0" applyNumberFormat="1" applyFont="1" applyBorder="1" applyAlignment="1">
      <alignment horizontal="center" wrapText="1"/>
    </xf>
    <xf numFmtId="198" fontId="22" fillId="0" borderId="0" xfId="0" applyNumberFormat="1" applyFont="1" applyAlignment="1">
      <alignment/>
    </xf>
    <xf numFmtId="203" fontId="14" fillId="0" borderId="11" xfId="0" applyNumberFormat="1" applyFont="1" applyBorder="1" applyAlignment="1">
      <alignment/>
    </xf>
    <xf numFmtId="203" fontId="0" fillId="0" borderId="0" xfId="0" applyNumberFormat="1" applyAlignment="1">
      <alignment/>
    </xf>
    <xf numFmtId="198" fontId="8" fillId="0" borderId="22" xfId="0" applyNumberFormat="1" applyFont="1" applyBorder="1" applyAlignment="1">
      <alignment/>
    </xf>
    <xf numFmtId="198" fontId="8" fillId="0" borderId="23" xfId="0" applyNumberFormat="1" applyFont="1" applyBorder="1" applyAlignment="1">
      <alignment/>
    </xf>
    <xf numFmtId="198" fontId="8" fillId="0" borderId="0" xfId="0" applyNumberFormat="1" applyFont="1" applyBorder="1" applyAlignment="1">
      <alignment/>
    </xf>
    <xf numFmtId="0" fontId="7" fillId="33" borderId="2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203" fontId="18" fillId="0" borderId="25" xfId="0" applyNumberFormat="1" applyFont="1" applyBorder="1" applyAlignment="1">
      <alignment/>
    </xf>
    <xf numFmtId="203" fontId="18" fillId="0" borderId="26" xfId="0" applyNumberFormat="1" applyFont="1" applyBorder="1" applyAlignment="1">
      <alignment/>
    </xf>
    <xf numFmtId="0" fontId="5" fillId="0" borderId="0" xfId="0" applyFont="1" applyAlignment="1">
      <alignment horizontal="right"/>
    </xf>
    <xf numFmtId="203" fontId="22" fillId="0" borderId="0" xfId="0" applyNumberFormat="1" applyFont="1" applyAlignment="1">
      <alignment/>
    </xf>
    <xf numFmtId="1" fontId="26" fillId="33" borderId="27" xfId="0" applyNumberFormat="1" applyFont="1" applyFill="1" applyBorder="1" applyAlignment="1">
      <alignment vertical="top" wrapText="1"/>
    </xf>
    <xf numFmtId="49" fontId="21" fillId="33" borderId="19" xfId="0" applyNumberFormat="1" applyFont="1" applyFill="1" applyBorder="1" applyAlignment="1" applyProtection="1">
      <alignment vertical="top" wrapText="1"/>
      <protection locked="0"/>
    </xf>
    <xf numFmtId="4" fontId="0" fillId="0" borderId="0" xfId="0" applyNumberFormat="1" applyAlignment="1">
      <alignment/>
    </xf>
    <xf numFmtId="1" fontId="23" fillId="0" borderId="28" xfId="0" applyNumberFormat="1" applyFont="1" applyBorder="1" applyAlignment="1">
      <alignment/>
    </xf>
    <xf numFmtId="203" fontId="22" fillId="0" borderId="26" xfId="0" applyNumberFormat="1" applyFont="1" applyBorder="1" applyAlignment="1">
      <alignment/>
    </xf>
    <xf numFmtId="203" fontId="22" fillId="0" borderId="29" xfId="0" applyNumberFormat="1" applyFont="1" applyBorder="1" applyAlignment="1">
      <alignment/>
    </xf>
    <xf numFmtId="203" fontId="22" fillId="0" borderId="25" xfId="0" applyNumberFormat="1" applyFont="1" applyBorder="1" applyAlignment="1">
      <alignment/>
    </xf>
    <xf numFmtId="203" fontId="22" fillId="0" borderId="30" xfId="0" applyNumberFormat="1" applyFont="1" applyBorder="1" applyAlignment="1">
      <alignment/>
    </xf>
    <xf numFmtId="203" fontId="18" fillId="0" borderId="20" xfId="0" applyNumberFormat="1" applyFont="1" applyBorder="1" applyAlignment="1">
      <alignment/>
    </xf>
    <xf numFmtId="198" fontId="6" fillId="0" borderId="31" xfId="0" applyNumberFormat="1" applyFont="1" applyBorder="1" applyAlignment="1">
      <alignment/>
    </xf>
    <xf numFmtId="203" fontId="18" fillId="0" borderId="29" xfId="0" applyNumberFormat="1" applyFont="1" applyBorder="1" applyAlignment="1">
      <alignment/>
    </xf>
    <xf numFmtId="1" fontId="12" fillId="0" borderId="27" xfId="0" applyNumberFormat="1" applyFont="1" applyBorder="1" applyAlignment="1">
      <alignment wrapText="1"/>
    </xf>
    <xf numFmtId="203" fontId="22" fillId="0" borderId="32" xfId="0" applyNumberFormat="1" applyFont="1" applyBorder="1" applyAlignment="1">
      <alignment/>
    </xf>
    <xf numFmtId="203" fontId="22" fillId="0" borderId="33" xfId="0" applyNumberFormat="1" applyFont="1" applyBorder="1" applyAlignment="1">
      <alignment/>
    </xf>
    <xf numFmtId="1" fontId="27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03" fontId="18" fillId="0" borderId="30" xfId="0" applyNumberFormat="1" applyFont="1" applyBorder="1" applyAlignment="1">
      <alignment/>
    </xf>
    <xf numFmtId="203" fontId="18" fillId="0" borderId="25" xfId="0" applyNumberFormat="1" applyFont="1" applyBorder="1" applyAlignment="1">
      <alignment/>
    </xf>
    <xf numFmtId="1" fontId="16" fillId="0" borderId="13" xfId="0" applyNumberFormat="1" applyFont="1" applyBorder="1" applyAlignment="1">
      <alignment wrapText="1"/>
    </xf>
    <xf numFmtId="203" fontId="66" fillId="0" borderId="0" xfId="0" applyNumberFormat="1" applyFont="1" applyAlignment="1">
      <alignment/>
    </xf>
    <xf numFmtId="203" fontId="67" fillId="0" borderId="17" xfId="0" applyNumberFormat="1" applyFont="1" applyBorder="1" applyAlignment="1">
      <alignment/>
    </xf>
    <xf numFmtId="1" fontId="15" fillId="0" borderId="34" xfId="0" applyNumberFormat="1" applyFont="1" applyBorder="1" applyAlignment="1">
      <alignment wrapText="1"/>
    </xf>
    <xf numFmtId="203" fontId="68" fillId="0" borderId="0" xfId="0" applyNumberFormat="1" applyFont="1" applyAlignment="1">
      <alignment/>
    </xf>
    <xf numFmtId="216" fontId="0" fillId="0" borderId="0" xfId="0" applyNumberFormat="1" applyAlignment="1">
      <alignment/>
    </xf>
    <xf numFmtId="203" fontId="14" fillId="0" borderId="25" xfId="0" applyNumberFormat="1" applyFont="1" applyBorder="1" applyAlignment="1">
      <alignment/>
    </xf>
    <xf numFmtId="203" fontId="14" fillId="0" borderId="17" xfId="0" applyNumberFormat="1" applyFont="1" applyBorder="1" applyAlignment="1">
      <alignment/>
    </xf>
    <xf numFmtId="203" fontId="14" fillId="0" borderId="16" xfId="0" applyNumberFormat="1" applyFont="1" applyBorder="1" applyAlignment="1">
      <alignment/>
    </xf>
    <xf numFmtId="198" fontId="14" fillId="0" borderId="22" xfId="0" applyNumberFormat="1" applyFont="1" applyBorder="1" applyAlignment="1">
      <alignment/>
    </xf>
    <xf numFmtId="203" fontId="18" fillId="0" borderId="17" xfId="0" applyNumberFormat="1" applyFont="1" applyBorder="1" applyAlignment="1">
      <alignment/>
    </xf>
    <xf numFmtId="203" fontId="18" fillId="0" borderId="16" xfId="0" applyNumberFormat="1" applyFont="1" applyBorder="1" applyAlignment="1">
      <alignment/>
    </xf>
    <xf numFmtId="198" fontId="18" fillId="0" borderId="22" xfId="0" applyNumberFormat="1" applyFont="1" applyBorder="1" applyAlignment="1">
      <alignment/>
    </xf>
    <xf numFmtId="198" fontId="18" fillId="0" borderId="0" xfId="0" applyNumberFormat="1" applyFont="1" applyBorder="1" applyAlignment="1">
      <alignment/>
    </xf>
    <xf numFmtId="203" fontId="18" fillId="0" borderId="26" xfId="0" applyNumberFormat="1" applyFont="1" applyBorder="1" applyAlignment="1">
      <alignment/>
    </xf>
    <xf numFmtId="198" fontId="18" fillId="0" borderId="23" xfId="0" applyNumberFormat="1" applyFont="1" applyBorder="1" applyAlignment="1">
      <alignment/>
    </xf>
    <xf numFmtId="203" fontId="14" fillId="0" borderId="24" xfId="0" applyNumberFormat="1" applyFont="1" applyBorder="1" applyAlignment="1">
      <alignment/>
    </xf>
    <xf numFmtId="203" fontId="14" fillId="0" borderId="12" xfId="0" applyNumberFormat="1" applyFont="1" applyBorder="1" applyAlignment="1">
      <alignment/>
    </xf>
    <xf numFmtId="203" fontId="14" fillId="0" borderId="17" xfId="0" applyNumberFormat="1" applyFont="1" applyBorder="1" applyAlignment="1">
      <alignment horizontal="right"/>
    </xf>
    <xf numFmtId="203" fontId="14" fillId="0" borderId="26" xfId="0" applyNumberFormat="1" applyFont="1" applyBorder="1" applyAlignment="1">
      <alignment horizontal="right"/>
    </xf>
    <xf numFmtId="198" fontId="18" fillId="33" borderId="32" xfId="0" applyNumberFormat="1" applyFont="1" applyFill="1" applyBorder="1" applyAlignment="1">
      <alignment horizontal="right"/>
    </xf>
    <xf numFmtId="203" fontId="18" fillId="0" borderId="32" xfId="0" applyNumberFormat="1" applyFont="1" applyBorder="1" applyAlignment="1">
      <alignment horizontal="right"/>
    </xf>
    <xf numFmtId="203" fontId="18" fillId="0" borderId="33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left" wrapText="1"/>
    </xf>
    <xf numFmtId="1" fontId="16" fillId="0" borderId="13" xfId="0" applyNumberFormat="1" applyFont="1" applyBorder="1" applyAlignment="1">
      <alignment horizontal="left" wrapText="1"/>
    </xf>
    <xf numFmtId="1" fontId="16" fillId="0" borderId="15" xfId="0" applyNumberFormat="1" applyFont="1" applyBorder="1" applyAlignment="1">
      <alignment vertical="top" wrapText="1"/>
    </xf>
    <xf numFmtId="1" fontId="5" fillId="0" borderId="15" xfId="0" applyNumberFormat="1" applyFont="1" applyBorder="1" applyAlignment="1">
      <alignment vertical="top" wrapText="1"/>
    </xf>
    <xf numFmtId="198" fontId="14" fillId="0" borderId="0" xfId="0" applyNumberFormat="1" applyFont="1" applyBorder="1" applyAlignment="1">
      <alignment/>
    </xf>
    <xf numFmtId="203" fontId="14" fillId="0" borderId="26" xfId="0" applyNumberFormat="1" applyFont="1" applyBorder="1" applyAlignment="1">
      <alignment/>
    </xf>
    <xf numFmtId="1" fontId="5" fillId="0" borderId="13" xfId="0" applyNumberFormat="1" applyFont="1" applyBorder="1" applyAlignment="1">
      <alignment vertical="top" wrapText="1"/>
    </xf>
    <xf numFmtId="198" fontId="14" fillId="0" borderId="23" xfId="0" applyNumberFormat="1" applyFont="1" applyBorder="1" applyAlignment="1">
      <alignment/>
    </xf>
    <xf numFmtId="203" fontId="22" fillId="34" borderId="16" xfId="0" applyNumberFormat="1" applyFont="1" applyFill="1" applyBorder="1" applyAlignment="1">
      <alignment/>
    </xf>
    <xf numFmtId="203" fontId="22" fillId="0" borderId="35" xfId="0" applyNumberFormat="1" applyFont="1" applyBorder="1" applyAlignment="1">
      <alignment/>
    </xf>
    <xf numFmtId="200" fontId="16" fillId="0" borderId="0" xfId="0" applyNumberFormat="1" applyFont="1" applyAlignment="1">
      <alignment/>
    </xf>
    <xf numFmtId="215" fontId="0" fillId="0" borderId="0" xfId="0" applyNumberFormat="1" applyAlignment="1">
      <alignment/>
    </xf>
    <xf numFmtId="203" fontId="0" fillId="0" borderId="0" xfId="0" applyNumberFormat="1" applyAlignment="1">
      <alignment/>
    </xf>
    <xf numFmtId="1" fontId="5" fillId="0" borderId="13" xfId="0" applyNumberFormat="1" applyFont="1" applyBorder="1" applyAlignment="1">
      <alignment wrapText="1"/>
    </xf>
    <xf numFmtId="203" fontId="4" fillId="0" borderId="17" xfId="0" applyNumberFormat="1" applyFont="1" applyBorder="1" applyAlignment="1">
      <alignment/>
    </xf>
    <xf numFmtId="203" fontId="4" fillId="0" borderId="16" xfId="0" applyNumberFormat="1" applyFont="1" applyBorder="1" applyAlignment="1">
      <alignment/>
    </xf>
    <xf numFmtId="203" fontId="4" fillId="0" borderId="25" xfId="0" applyNumberFormat="1" applyFont="1" applyBorder="1" applyAlignment="1">
      <alignment/>
    </xf>
    <xf numFmtId="1" fontId="16" fillId="0" borderId="13" xfId="0" applyNumberFormat="1" applyFont="1" applyBorder="1" applyAlignment="1">
      <alignment wrapText="1"/>
    </xf>
    <xf numFmtId="198" fontId="16" fillId="0" borderId="0" xfId="0" applyNumberFormat="1" applyFont="1" applyAlignment="1">
      <alignment/>
    </xf>
    <xf numFmtId="200" fontId="22" fillId="0" borderId="0" xfId="0" applyNumberFormat="1" applyFont="1" applyAlignment="1">
      <alignment/>
    </xf>
    <xf numFmtId="49" fontId="21" fillId="33" borderId="15" xfId="0" applyNumberFormat="1" applyFont="1" applyFill="1" applyBorder="1" applyAlignment="1" applyProtection="1">
      <alignment vertical="top" wrapText="1"/>
      <protection locked="0"/>
    </xf>
    <xf numFmtId="203" fontId="67" fillId="0" borderId="18" xfId="0" applyNumberFormat="1" applyFont="1" applyBorder="1" applyAlignment="1">
      <alignment/>
    </xf>
    <xf numFmtId="198" fontId="14" fillId="0" borderId="24" xfId="0" applyNumberFormat="1" applyFont="1" applyBorder="1" applyAlignment="1">
      <alignment/>
    </xf>
    <xf numFmtId="1" fontId="24" fillId="0" borderId="0" xfId="0" applyNumberFormat="1" applyFont="1" applyAlignment="1">
      <alignment horizontal="center"/>
    </xf>
    <xf numFmtId="0" fontId="14" fillId="33" borderId="19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36" xfId="0" applyFont="1" applyFill="1" applyBorder="1" applyAlignment="1">
      <alignment horizontal="center" vertical="center" wrapText="1"/>
    </xf>
    <xf numFmtId="0" fontId="13" fillId="33" borderId="37" xfId="0" applyFont="1" applyFill="1" applyBorder="1" applyAlignment="1">
      <alignment horizontal="center" vertical="center" wrapText="1"/>
    </xf>
    <xf numFmtId="0" fontId="13" fillId="33" borderId="38" xfId="0" applyFont="1" applyFill="1" applyBorder="1" applyAlignment="1">
      <alignment horizontal="center" vertical="center" wrapText="1"/>
    </xf>
    <xf numFmtId="0" fontId="13" fillId="33" borderId="39" xfId="0" applyFont="1" applyFill="1" applyBorder="1" applyAlignment="1">
      <alignment horizontal="center" vertical="center" wrapText="1"/>
    </xf>
    <xf numFmtId="0" fontId="13" fillId="33" borderId="40" xfId="0" applyFont="1" applyFill="1" applyBorder="1" applyAlignment="1">
      <alignment horizontal="center" vertical="center" wrapText="1"/>
    </xf>
    <xf numFmtId="0" fontId="13" fillId="33" borderId="41" xfId="0" applyFont="1" applyFill="1" applyBorder="1" applyAlignment="1">
      <alignment horizontal="center" vertical="center" wrapText="1"/>
    </xf>
    <xf numFmtId="1" fontId="25" fillId="0" borderId="0" xfId="0" applyNumberFormat="1" applyFont="1" applyAlignment="1">
      <alignment horizontal="center"/>
    </xf>
    <xf numFmtId="0" fontId="28" fillId="33" borderId="42" xfId="0" applyFont="1" applyFill="1" applyBorder="1" applyAlignment="1">
      <alignment horizontal="center" vertical="center"/>
    </xf>
    <xf numFmtId="0" fontId="28" fillId="33" borderId="43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 wrapText="1"/>
    </xf>
    <xf numFmtId="0" fontId="13" fillId="33" borderId="44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view="pageBreakPreview" zoomScale="80" zoomScaleNormal="75" zoomScaleSheetLayoutView="80" workbookViewId="0" topLeftCell="A1">
      <selection activeCell="B68" sqref="B68"/>
    </sheetView>
  </sheetViews>
  <sheetFormatPr defaultColWidth="9.00390625" defaultRowHeight="12.75"/>
  <cols>
    <col min="1" max="1" width="55.00390625" style="1" customWidth="1"/>
    <col min="2" max="2" width="18.50390625" style="0" customWidth="1"/>
    <col min="3" max="3" width="18.00390625" style="0" customWidth="1"/>
    <col min="4" max="4" width="16.125" style="0" customWidth="1"/>
    <col min="5" max="5" width="18.875" style="0" customWidth="1"/>
    <col min="7" max="7" width="15.00390625" style="0" customWidth="1"/>
    <col min="8" max="9" width="16.50390625" style="0" customWidth="1"/>
  </cols>
  <sheetData>
    <row r="1" spans="1:5" ht="21.75" customHeight="1">
      <c r="A1" s="107" t="s">
        <v>31</v>
      </c>
      <c r="B1" s="107"/>
      <c r="C1" s="107"/>
      <c r="D1" s="107"/>
      <c r="E1" s="107"/>
    </row>
    <row r="2" spans="1:5" ht="21.75" customHeight="1">
      <c r="A2" s="107" t="s">
        <v>0</v>
      </c>
      <c r="B2" s="107"/>
      <c r="C2" s="107"/>
      <c r="D2" s="107"/>
      <c r="E2" s="107"/>
    </row>
    <row r="3" spans="1:5" ht="20.25" customHeight="1">
      <c r="A3" s="107" t="s">
        <v>94</v>
      </c>
      <c r="B3" s="107"/>
      <c r="C3" s="107"/>
      <c r="D3" s="107"/>
      <c r="E3" s="107"/>
    </row>
    <row r="4" spans="1:5" ht="21.75" customHeight="1" thickBot="1">
      <c r="A4" s="56" t="s">
        <v>98</v>
      </c>
      <c r="C4" s="6"/>
      <c r="D4" s="19"/>
      <c r="E4" s="40" t="s">
        <v>76</v>
      </c>
    </row>
    <row r="5" spans="1:5" ht="51.75" customHeight="1">
      <c r="A5" s="108" t="s">
        <v>10</v>
      </c>
      <c r="B5" s="111" t="s">
        <v>70</v>
      </c>
      <c r="C5" s="111" t="s">
        <v>99</v>
      </c>
      <c r="D5" s="114" t="s">
        <v>33</v>
      </c>
      <c r="E5" s="117" t="s">
        <v>77</v>
      </c>
    </row>
    <row r="6" spans="1:5" ht="18.75" customHeight="1">
      <c r="A6" s="109"/>
      <c r="B6" s="112"/>
      <c r="C6" s="112"/>
      <c r="D6" s="115"/>
      <c r="E6" s="118"/>
    </row>
    <row r="7" spans="1:5" ht="14.25" customHeight="1" thickBot="1">
      <c r="A7" s="110"/>
      <c r="B7" s="113"/>
      <c r="C7" s="113"/>
      <c r="D7" s="116"/>
      <c r="E7" s="119"/>
    </row>
    <row r="8" spans="1:5" ht="15" customHeight="1" thickBot="1">
      <c r="A8" s="2">
        <v>1</v>
      </c>
      <c r="B8" s="3">
        <v>2</v>
      </c>
      <c r="C8" s="3">
        <v>3</v>
      </c>
      <c r="D8" s="3">
        <v>4</v>
      </c>
      <c r="E8" s="7">
        <v>5</v>
      </c>
    </row>
    <row r="9" spans="1:5" ht="28.5" customHeight="1">
      <c r="A9" s="20" t="s">
        <v>35</v>
      </c>
      <c r="B9" s="22">
        <v>911369.78</v>
      </c>
      <c r="C9" s="22">
        <v>968142.03269</v>
      </c>
      <c r="D9" s="22">
        <f aca="true" t="shared" si="0" ref="D9:D23">C9/B9*100</f>
        <v>106.22933236715397</v>
      </c>
      <c r="E9" s="46">
        <f aca="true" t="shared" si="1" ref="E9:E66">C9-B9</f>
        <v>56772.252689999994</v>
      </c>
    </row>
    <row r="10" spans="1:5" ht="21.75" customHeight="1">
      <c r="A10" s="10" t="s">
        <v>32</v>
      </c>
      <c r="B10" s="23">
        <v>79052.18</v>
      </c>
      <c r="C10" s="23">
        <v>80374.95339</v>
      </c>
      <c r="D10" s="24">
        <f t="shared" si="0"/>
        <v>101.67329147659179</v>
      </c>
      <c r="E10" s="46">
        <f t="shared" si="1"/>
        <v>1322.773390000002</v>
      </c>
    </row>
    <row r="11" spans="1:5" ht="50.25" customHeight="1" hidden="1">
      <c r="A11" s="10"/>
      <c r="B11" s="23"/>
      <c r="C11" s="23"/>
      <c r="D11" s="24" t="e">
        <f t="shared" si="0"/>
        <v>#DIV/0!</v>
      </c>
      <c r="E11" s="46">
        <f t="shared" si="1"/>
        <v>0</v>
      </c>
    </row>
    <row r="12" spans="1:5" ht="69" customHeight="1" hidden="1">
      <c r="A12" s="10" t="s">
        <v>24</v>
      </c>
      <c r="B12" s="23"/>
      <c r="C12" s="23"/>
      <c r="D12" s="24" t="e">
        <f t="shared" si="0"/>
        <v>#DIV/0!</v>
      </c>
      <c r="E12" s="46">
        <f t="shared" si="1"/>
        <v>0</v>
      </c>
    </row>
    <row r="13" spans="1:8" ht="21" customHeight="1">
      <c r="A13" s="10" t="s">
        <v>41</v>
      </c>
      <c r="B13" s="23">
        <v>18884.4</v>
      </c>
      <c r="C13" s="23">
        <v>18950.27806</v>
      </c>
      <c r="D13" s="24">
        <f t="shared" si="0"/>
        <v>100.34884910296329</v>
      </c>
      <c r="E13" s="46">
        <f t="shared" si="1"/>
        <v>65.8780599999991</v>
      </c>
      <c r="H13" s="32"/>
    </row>
    <row r="14" spans="1:5" ht="54.75" customHeight="1" hidden="1">
      <c r="A14" s="10" t="s">
        <v>25</v>
      </c>
      <c r="B14" s="23"/>
      <c r="C14" s="23"/>
      <c r="D14" s="24" t="e">
        <f t="shared" si="0"/>
        <v>#DIV/0!</v>
      </c>
      <c r="E14" s="46">
        <f t="shared" si="1"/>
        <v>0</v>
      </c>
    </row>
    <row r="15" spans="1:5" ht="66.75" customHeight="1" hidden="1">
      <c r="A15" s="10" t="s">
        <v>26</v>
      </c>
      <c r="B15" s="24"/>
      <c r="C15" s="24"/>
      <c r="D15" s="24" t="e">
        <f t="shared" si="0"/>
        <v>#DIV/0!</v>
      </c>
      <c r="E15" s="46">
        <f t="shared" si="1"/>
        <v>0</v>
      </c>
    </row>
    <row r="16" spans="1:8" ht="34.5" customHeight="1">
      <c r="A16" s="10" t="s">
        <v>73</v>
      </c>
      <c r="B16" s="24">
        <v>14798.4</v>
      </c>
      <c r="C16" s="24">
        <v>14865.05055</v>
      </c>
      <c r="D16" s="24">
        <f t="shared" si="0"/>
        <v>100.45039024489135</v>
      </c>
      <c r="E16" s="46">
        <f t="shared" si="1"/>
        <v>66.6505500000003</v>
      </c>
      <c r="H16" s="32"/>
    </row>
    <row r="17" spans="1:5" ht="39" customHeight="1" hidden="1">
      <c r="A17" s="8" t="s">
        <v>23</v>
      </c>
      <c r="B17" s="24"/>
      <c r="C17" s="24"/>
      <c r="D17" s="24" t="e">
        <f t="shared" si="0"/>
        <v>#DIV/0!</v>
      </c>
      <c r="E17" s="46">
        <f t="shared" si="1"/>
        <v>0</v>
      </c>
    </row>
    <row r="18" spans="1:5" ht="35.25" customHeight="1" hidden="1">
      <c r="A18" s="8" t="s">
        <v>23</v>
      </c>
      <c r="B18" s="24"/>
      <c r="C18" s="24"/>
      <c r="D18" s="63" t="e">
        <f t="shared" si="0"/>
        <v>#DIV/0!</v>
      </c>
      <c r="E18" s="46">
        <f t="shared" si="1"/>
        <v>0</v>
      </c>
    </row>
    <row r="19" spans="1:5" ht="33.75" customHeight="1" hidden="1">
      <c r="A19" s="8" t="s">
        <v>39</v>
      </c>
      <c r="B19" s="24"/>
      <c r="C19" s="24"/>
      <c r="D19" s="24" t="e">
        <f t="shared" si="0"/>
        <v>#DIV/0!</v>
      </c>
      <c r="E19" s="46">
        <f t="shared" si="1"/>
        <v>0</v>
      </c>
    </row>
    <row r="20" spans="1:5" ht="35.25" customHeight="1">
      <c r="A20" s="8" t="s">
        <v>63</v>
      </c>
      <c r="B20" s="25">
        <v>172.29</v>
      </c>
      <c r="C20" s="25">
        <v>246.24079</v>
      </c>
      <c r="D20" s="24">
        <f>C20/B20*100</f>
        <v>142.92227639445122</v>
      </c>
      <c r="E20" s="46">
        <f t="shared" si="1"/>
        <v>73.95079000000001</v>
      </c>
    </row>
    <row r="21" spans="1:8" ht="39" customHeight="1" hidden="1">
      <c r="A21" s="8" t="s">
        <v>37</v>
      </c>
      <c r="B21" s="24"/>
      <c r="C21" s="24"/>
      <c r="D21" s="63" t="e">
        <f t="shared" si="0"/>
        <v>#DIV/0!</v>
      </c>
      <c r="E21" s="46">
        <f t="shared" si="1"/>
        <v>0</v>
      </c>
      <c r="H21" s="44"/>
    </row>
    <row r="22" spans="1:8" ht="36.75" customHeight="1">
      <c r="A22" s="8" t="s">
        <v>27</v>
      </c>
      <c r="B22" s="24">
        <v>27396.082</v>
      </c>
      <c r="C22" s="24">
        <v>28692.54069</v>
      </c>
      <c r="D22" s="24">
        <f t="shared" si="0"/>
        <v>104.73227773956874</v>
      </c>
      <c r="E22" s="46">
        <f t="shared" si="1"/>
        <v>1296.4586900000031</v>
      </c>
      <c r="H22" s="95"/>
    </row>
    <row r="23" spans="1:8" ht="21.75" customHeight="1">
      <c r="A23" s="8" t="s">
        <v>40</v>
      </c>
      <c r="B23" s="24">
        <v>1047</v>
      </c>
      <c r="C23" s="24">
        <v>1157.70663</v>
      </c>
      <c r="D23" s="24">
        <f t="shared" si="0"/>
        <v>110.57369914040113</v>
      </c>
      <c r="E23" s="46">
        <f t="shared" si="1"/>
        <v>110.7066299999999</v>
      </c>
      <c r="H23" s="32"/>
    </row>
    <row r="24" spans="1:5" ht="29.25" customHeight="1" hidden="1">
      <c r="A24" s="8" t="s">
        <v>21</v>
      </c>
      <c r="B24" s="24"/>
      <c r="C24" s="24"/>
      <c r="D24" s="24"/>
      <c r="E24" s="46">
        <f t="shared" si="1"/>
        <v>0</v>
      </c>
    </row>
    <row r="25" spans="1:5" ht="38.25" customHeight="1" hidden="1">
      <c r="A25" s="8" t="s">
        <v>22</v>
      </c>
      <c r="B25" s="24"/>
      <c r="C25" s="24"/>
      <c r="D25" s="24"/>
      <c r="E25" s="46">
        <f t="shared" si="1"/>
        <v>0</v>
      </c>
    </row>
    <row r="26" spans="1:5" ht="26.25" customHeight="1" hidden="1">
      <c r="A26" s="8" t="s">
        <v>15</v>
      </c>
      <c r="B26" s="26"/>
      <c r="C26" s="26"/>
      <c r="D26" s="26"/>
      <c r="E26" s="46">
        <f t="shared" si="1"/>
        <v>0</v>
      </c>
    </row>
    <row r="27" spans="1:5" ht="21" customHeight="1" thickBot="1">
      <c r="A27" s="9" t="s">
        <v>42</v>
      </c>
      <c r="B27" s="26"/>
      <c r="C27" s="26">
        <v>0.25905</v>
      </c>
      <c r="D27" s="105" t="e">
        <f>C27/B27*100</f>
        <v>#DIV/0!</v>
      </c>
      <c r="E27" s="47">
        <f t="shared" si="1"/>
        <v>0.25905</v>
      </c>
    </row>
    <row r="28" spans="1:9" ht="27" customHeight="1" thickBot="1">
      <c r="A28" s="29" t="s">
        <v>11</v>
      </c>
      <c r="B28" s="27">
        <f>SUM(B9:B23)+B27</f>
        <v>1052720.132</v>
      </c>
      <c r="C28" s="27">
        <f>SUM(C9:C23)+C27</f>
        <v>1112429.06185</v>
      </c>
      <c r="D28" s="27">
        <f aca="true" t="shared" si="2" ref="D28:D66">C28/B28*100</f>
        <v>105.67187118731762</v>
      </c>
      <c r="E28" s="28">
        <f t="shared" si="1"/>
        <v>59708.92984999996</v>
      </c>
      <c r="H28" s="32"/>
      <c r="I28" s="66"/>
    </row>
    <row r="29" spans="1:9" ht="22.5" customHeight="1">
      <c r="A29" s="20" t="s">
        <v>28</v>
      </c>
      <c r="B29" s="22">
        <v>157183.3</v>
      </c>
      <c r="C29" s="93">
        <v>157183.3</v>
      </c>
      <c r="D29" s="22">
        <f t="shared" si="2"/>
        <v>100</v>
      </c>
      <c r="E29" s="49">
        <f t="shared" si="1"/>
        <v>0</v>
      </c>
      <c r="F29" s="57"/>
      <c r="G29" s="32"/>
      <c r="H29" s="32"/>
      <c r="I29" s="32"/>
    </row>
    <row r="30" spans="1:5" ht="70.5" customHeight="1">
      <c r="A30" s="8" t="s">
        <v>38</v>
      </c>
      <c r="B30" s="24">
        <v>256191.6</v>
      </c>
      <c r="C30" s="24">
        <v>256191.6</v>
      </c>
      <c r="D30" s="24">
        <f t="shared" si="2"/>
        <v>100</v>
      </c>
      <c r="E30" s="46">
        <f t="shared" si="1"/>
        <v>0</v>
      </c>
    </row>
    <row r="31" spans="1:5" ht="105" customHeight="1" thickBot="1">
      <c r="A31" s="53" t="s">
        <v>95</v>
      </c>
      <c r="B31" s="54">
        <v>20696.9</v>
      </c>
      <c r="C31" s="54">
        <v>20696.9</v>
      </c>
      <c r="D31" s="54">
        <f t="shared" si="2"/>
        <v>100</v>
      </c>
      <c r="E31" s="55">
        <f t="shared" si="1"/>
        <v>0</v>
      </c>
    </row>
    <row r="32" spans="1:5" ht="26.25" customHeight="1" thickBot="1">
      <c r="A32" s="11" t="s">
        <v>13</v>
      </c>
      <c r="B32" s="27">
        <f>SUM(B28:B30)+B31</f>
        <v>1486791.932</v>
      </c>
      <c r="C32" s="27">
        <f>SUM(C28:C30)+C31</f>
        <v>1546500.86185</v>
      </c>
      <c r="D32" s="27">
        <f t="shared" si="2"/>
        <v>104.01595734849603</v>
      </c>
      <c r="E32" s="28">
        <f t="shared" si="1"/>
        <v>59708.92984999996</v>
      </c>
    </row>
    <row r="33" spans="1:9" ht="36" customHeight="1" thickBot="1">
      <c r="A33" s="21" t="s">
        <v>55</v>
      </c>
      <c r="B33" s="31">
        <f>SUM(B40:B55)+B39+B37+B36+B35+B56+B38</f>
        <v>1095830.9510000001</v>
      </c>
      <c r="C33" s="31">
        <f>SUM(C40:C55)+C39+C37+C36+C35+C56+C38</f>
        <v>1088805.79933</v>
      </c>
      <c r="D33" s="31">
        <f t="shared" si="2"/>
        <v>99.35892012690559</v>
      </c>
      <c r="E33" s="28">
        <f t="shared" si="1"/>
        <v>-7025.15167000005</v>
      </c>
      <c r="H33" s="32"/>
      <c r="I33" s="32"/>
    </row>
    <row r="34" spans="1:5" ht="17.25" customHeight="1">
      <c r="A34" s="43" t="s">
        <v>16</v>
      </c>
      <c r="B34" s="22"/>
      <c r="C34" s="22"/>
      <c r="D34" s="22"/>
      <c r="E34" s="49"/>
    </row>
    <row r="35" spans="1:5" ht="360" customHeight="1">
      <c r="A35" s="104" t="s">
        <v>84</v>
      </c>
      <c r="B35" s="23">
        <v>3000.851</v>
      </c>
      <c r="C35" s="23">
        <v>3000.849</v>
      </c>
      <c r="D35" s="23">
        <f t="shared" si="2"/>
        <v>99.99993335223908</v>
      </c>
      <c r="E35" s="48">
        <f t="shared" si="1"/>
        <v>-0.0019999999999527063</v>
      </c>
    </row>
    <row r="36" spans="1:5" ht="52.5" customHeight="1">
      <c r="A36" s="104" t="s">
        <v>82</v>
      </c>
      <c r="B36" s="23">
        <v>124707</v>
      </c>
      <c r="C36" s="23">
        <v>124707</v>
      </c>
      <c r="D36" s="23">
        <f t="shared" si="2"/>
        <v>100</v>
      </c>
      <c r="E36" s="48">
        <f t="shared" si="1"/>
        <v>0</v>
      </c>
    </row>
    <row r="37" spans="1:5" ht="36" customHeight="1">
      <c r="A37" s="104" t="s">
        <v>74</v>
      </c>
      <c r="B37" s="23">
        <v>135956.8</v>
      </c>
      <c r="C37" s="23">
        <v>135810.31935</v>
      </c>
      <c r="D37" s="23">
        <f t="shared" si="2"/>
        <v>99.89225941622635</v>
      </c>
      <c r="E37" s="48">
        <f t="shared" si="1"/>
        <v>-146.48064999998314</v>
      </c>
    </row>
    <row r="38" spans="1:5" ht="50.25" customHeight="1">
      <c r="A38" s="104" t="s">
        <v>96</v>
      </c>
      <c r="B38" s="23">
        <v>9183.7</v>
      </c>
      <c r="C38" s="23">
        <v>9183.7</v>
      </c>
      <c r="D38" s="23">
        <f t="shared" si="2"/>
        <v>100</v>
      </c>
      <c r="E38" s="48">
        <f t="shared" si="1"/>
        <v>0</v>
      </c>
    </row>
    <row r="39" spans="1:5" ht="51.75" customHeight="1">
      <c r="A39" s="104" t="s">
        <v>91</v>
      </c>
      <c r="B39" s="23">
        <v>3850</v>
      </c>
      <c r="C39" s="23">
        <v>3850</v>
      </c>
      <c r="D39" s="92">
        <f t="shared" si="2"/>
        <v>100</v>
      </c>
      <c r="E39" s="48">
        <f t="shared" si="1"/>
        <v>0</v>
      </c>
    </row>
    <row r="40" spans="1:5" ht="31.5" customHeight="1">
      <c r="A40" s="61" t="s">
        <v>29</v>
      </c>
      <c r="B40" s="24">
        <v>414816</v>
      </c>
      <c r="C40" s="23">
        <v>414816</v>
      </c>
      <c r="D40" s="23">
        <f t="shared" si="2"/>
        <v>100</v>
      </c>
      <c r="E40" s="48">
        <f t="shared" si="1"/>
        <v>0</v>
      </c>
    </row>
    <row r="41" spans="1:5" ht="42.75" customHeight="1" hidden="1">
      <c r="A41" s="61" t="s">
        <v>30</v>
      </c>
      <c r="B41" s="24"/>
      <c r="C41" s="23"/>
      <c r="D41" s="23" t="e">
        <f t="shared" si="2"/>
        <v>#DIV/0!</v>
      </c>
      <c r="E41" s="48">
        <f t="shared" si="1"/>
        <v>0</v>
      </c>
    </row>
    <row r="42" spans="1:5" ht="107.25" customHeight="1">
      <c r="A42" s="61" t="s">
        <v>75</v>
      </c>
      <c r="B42" s="24">
        <v>40262</v>
      </c>
      <c r="C42" s="23">
        <v>40240.21827</v>
      </c>
      <c r="D42" s="23">
        <f t="shared" si="2"/>
        <v>99.94590002980476</v>
      </c>
      <c r="E42" s="48">
        <f t="shared" si="1"/>
        <v>-21.781730000002426</v>
      </c>
    </row>
    <row r="43" spans="1:5" ht="48" customHeight="1" hidden="1">
      <c r="A43" s="61" t="s">
        <v>34</v>
      </c>
      <c r="B43" s="24"/>
      <c r="C43" s="23"/>
      <c r="D43" s="23" t="e">
        <f t="shared" si="2"/>
        <v>#DIV/0!</v>
      </c>
      <c r="E43" s="48">
        <f t="shared" si="1"/>
        <v>0</v>
      </c>
    </row>
    <row r="44" spans="1:5" ht="60.75" customHeight="1" hidden="1">
      <c r="A44" s="61" t="s">
        <v>51</v>
      </c>
      <c r="B44" s="24"/>
      <c r="C44" s="23"/>
      <c r="D44" s="23" t="e">
        <f>C44/B44*100</f>
        <v>#DIV/0!</v>
      </c>
      <c r="E44" s="48">
        <f>C44-B44</f>
        <v>0</v>
      </c>
    </row>
    <row r="45" spans="1:9" ht="12" customHeight="1" hidden="1">
      <c r="A45" s="61" t="s">
        <v>60</v>
      </c>
      <c r="B45" s="24"/>
      <c r="C45" s="23"/>
      <c r="D45" s="23" t="e">
        <f t="shared" si="2"/>
        <v>#DIV/0!</v>
      </c>
      <c r="E45" s="48">
        <f t="shared" si="1"/>
        <v>0</v>
      </c>
      <c r="I45" s="32"/>
    </row>
    <row r="46" spans="1:5" ht="36.75" customHeight="1">
      <c r="A46" s="61" t="s">
        <v>34</v>
      </c>
      <c r="B46" s="24">
        <v>11568.016</v>
      </c>
      <c r="C46" s="23">
        <v>11568.016</v>
      </c>
      <c r="D46" s="23">
        <f t="shared" si="2"/>
        <v>100</v>
      </c>
      <c r="E46" s="48">
        <f t="shared" si="1"/>
        <v>0</v>
      </c>
    </row>
    <row r="47" spans="1:5" ht="74.25" customHeight="1" hidden="1">
      <c r="A47" s="61" t="s">
        <v>69</v>
      </c>
      <c r="B47" s="24"/>
      <c r="C47" s="23"/>
      <c r="D47" s="23" t="e">
        <f t="shared" si="2"/>
        <v>#DIV/0!</v>
      </c>
      <c r="E47" s="48">
        <f t="shared" si="1"/>
        <v>0</v>
      </c>
    </row>
    <row r="48" spans="1:5" ht="48.75" customHeight="1">
      <c r="A48" s="61" t="s">
        <v>89</v>
      </c>
      <c r="B48" s="24">
        <v>2293</v>
      </c>
      <c r="C48" s="23">
        <v>2293</v>
      </c>
      <c r="D48" s="23">
        <f t="shared" si="2"/>
        <v>100</v>
      </c>
      <c r="E48" s="48">
        <f t="shared" si="1"/>
        <v>0</v>
      </c>
    </row>
    <row r="49" spans="1:5" ht="36" customHeight="1">
      <c r="A49" s="61" t="s">
        <v>36</v>
      </c>
      <c r="B49" s="24">
        <v>23719</v>
      </c>
      <c r="C49" s="23">
        <v>23719</v>
      </c>
      <c r="D49" s="23">
        <f t="shared" si="2"/>
        <v>100</v>
      </c>
      <c r="E49" s="48">
        <f t="shared" si="1"/>
        <v>0</v>
      </c>
    </row>
    <row r="50" spans="1:5" ht="24" customHeight="1">
      <c r="A50" s="61" t="s">
        <v>83</v>
      </c>
      <c r="B50" s="24">
        <v>225836.97</v>
      </c>
      <c r="C50" s="23">
        <v>225836.97</v>
      </c>
      <c r="D50" s="23">
        <f t="shared" si="2"/>
        <v>100</v>
      </c>
      <c r="E50" s="48">
        <f t="shared" si="1"/>
        <v>0</v>
      </c>
    </row>
    <row r="51" spans="1:5" ht="78.75" customHeight="1">
      <c r="A51" s="61" t="s">
        <v>80</v>
      </c>
      <c r="B51" s="24">
        <v>40113.9</v>
      </c>
      <c r="C51" s="23">
        <v>40113.54</v>
      </c>
      <c r="D51" s="23">
        <f t="shared" si="2"/>
        <v>99.99910255547329</v>
      </c>
      <c r="E51" s="48">
        <f t="shared" si="1"/>
        <v>-0.3600000000005821</v>
      </c>
    </row>
    <row r="52" spans="1:5" ht="243.75" customHeight="1">
      <c r="A52" s="61" t="s">
        <v>85</v>
      </c>
      <c r="B52" s="24">
        <v>3027.74</v>
      </c>
      <c r="C52" s="23">
        <v>2980.339</v>
      </c>
      <c r="D52" s="23">
        <f t="shared" si="2"/>
        <v>98.43444285176403</v>
      </c>
      <c r="E52" s="48">
        <f t="shared" si="1"/>
        <v>-47.40099999999984</v>
      </c>
    </row>
    <row r="53" spans="1:5" ht="216" customHeight="1">
      <c r="A53" s="61" t="s">
        <v>86</v>
      </c>
      <c r="B53" s="24">
        <v>1833.974</v>
      </c>
      <c r="C53" s="23">
        <v>1676.637</v>
      </c>
      <c r="D53" s="23">
        <f t="shared" si="2"/>
        <v>91.42097979578773</v>
      </c>
      <c r="E53" s="48">
        <f t="shared" si="1"/>
        <v>-157.337</v>
      </c>
    </row>
    <row r="54" spans="1:5" ht="35.25" customHeight="1">
      <c r="A54" s="61" t="s">
        <v>90</v>
      </c>
      <c r="B54" s="24">
        <v>571.8</v>
      </c>
      <c r="C54" s="23">
        <v>567.8008</v>
      </c>
      <c r="D54" s="23">
        <f t="shared" si="2"/>
        <v>99.30059461350123</v>
      </c>
      <c r="E54" s="48">
        <f t="shared" si="1"/>
        <v>-3.9991999999999734</v>
      </c>
    </row>
    <row r="55" spans="1:5" ht="48" customHeight="1">
      <c r="A55" s="61" t="s">
        <v>87</v>
      </c>
      <c r="B55" s="24">
        <v>50756.9</v>
      </c>
      <c r="C55" s="23">
        <v>48442.40991</v>
      </c>
      <c r="D55" s="23">
        <f t="shared" si="2"/>
        <v>95.44004836780812</v>
      </c>
      <c r="E55" s="48">
        <f t="shared" si="1"/>
        <v>-2314.4900899999993</v>
      </c>
    </row>
    <row r="56" spans="1:5" ht="61.5" customHeight="1">
      <c r="A56" s="61" t="s">
        <v>92</v>
      </c>
      <c r="B56" s="24">
        <v>4333.3</v>
      </c>
      <c r="C56" s="23"/>
      <c r="D56" s="23">
        <f t="shared" si="2"/>
        <v>0</v>
      </c>
      <c r="E56" s="48">
        <f t="shared" si="1"/>
        <v>-4333.3</v>
      </c>
    </row>
    <row r="57" spans="1:9" ht="32.25" customHeight="1">
      <c r="A57" s="97" t="s">
        <v>54</v>
      </c>
      <c r="B57" s="98">
        <f>B59+B60+B61+B62+B63+B64+B65</f>
        <v>39671.93</v>
      </c>
      <c r="C57" s="99">
        <f>C59+C60+C61+C62+C63+C64+C65</f>
        <v>37938.50489</v>
      </c>
      <c r="D57" s="99">
        <f t="shared" si="2"/>
        <v>95.63060050267279</v>
      </c>
      <c r="E57" s="100">
        <f t="shared" si="1"/>
        <v>-1733.4251100000038</v>
      </c>
      <c r="H57" s="32"/>
      <c r="I57" s="32"/>
    </row>
    <row r="58" spans="1:9" ht="18" customHeight="1">
      <c r="A58" s="101" t="s">
        <v>16</v>
      </c>
      <c r="B58" s="98"/>
      <c r="C58" s="99"/>
      <c r="D58" s="99"/>
      <c r="E58" s="100"/>
      <c r="H58" s="32"/>
      <c r="I58" s="32"/>
    </row>
    <row r="59" spans="1:5" ht="57.75" customHeight="1" hidden="1">
      <c r="A59" s="61" t="s">
        <v>68</v>
      </c>
      <c r="B59" s="24"/>
      <c r="C59" s="23"/>
      <c r="D59" s="23" t="e">
        <f t="shared" si="2"/>
        <v>#DIV/0!</v>
      </c>
      <c r="E59" s="48">
        <f t="shared" si="1"/>
        <v>0</v>
      </c>
    </row>
    <row r="60" spans="1:5" ht="45.75" customHeight="1">
      <c r="A60" s="61" t="s">
        <v>53</v>
      </c>
      <c r="B60" s="24">
        <v>6910</v>
      </c>
      <c r="C60" s="23">
        <v>5876.58</v>
      </c>
      <c r="D60" s="23">
        <f t="shared" si="2"/>
        <v>85.04457308248915</v>
      </c>
      <c r="E60" s="48">
        <f t="shared" si="1"/>
        <v>-1033.42</v>
      </c>
    </row>
    <row r="61" spans="1:5" ht="84.75" customHeight="1" hidden="1">
      <c r="A61" s="61" t="s">
        <v>52</v>
      </c>
      <c r="B61" s="24"/>
      <c r="C61" s="23"/>
      <c r="D61" s="23" t="e">
        <f t="shared" si="2"/>
        <v>#DIV/0!</v>
      </c>
      <c r="E61" s="48">
        <f t="shared" si="1"/>
        <v>0</v>
      </c>
    </row>
    <row r="62" spans="1:5" ht="60" customHeight="1">
      <c r="A62" s="61" t="s">
        <v>88</v>
      </c>
      <c r="B62" s="24">
        <v>7885.257</v>
      </c>
      <c r="C62" s="23">
        <v>7722.256</v>
      </c>
      <c r="D62" s="23">
        <f t="shared" si="2"/>
        <v>97.93283846043319</v>
      </c>
      <c r="E62" s="48">
        <f t="shared" si="1"/>
        <v>-163.0009999999993</v>
      </c>
    </row>
    <row r="63" spans="1:5" ht="78.75" customHeight="1">
      <c r="A63" s="61" t="s">
        <v>79</v>
      </c>
      <c r="B63" s="24">
        <v>99</v>
      </c>
      <c r="C63" s="23">
        <v>99</v>
      </c>
      <c r="D63" s="23">
        <f t="shared" si="2"/>
        <v>100</v>
      </c>
      <c r="E63" s="48">
        <f t="shared" si="1"/>
        <v>0</v>
      </c>
    </row>
    <row r="64" spans="1:5" ht="20.25" customHeight="1" thickBot="1">
      <c r="A64" s="61" t="s">
        <v>43</v>
      </c>
      <c r="B64" s="24">
        <v>24777.673</v>
      </c>
      <c r="C64" s="23">
        <v>24240.66889</v>
      </c>
      <c r="D64" s="23">
        <f t="shared" si="2"/>
        <v>97.8327096737454</v>
      </c>
      <c r="E64" s="48">
        <f t="shared" si="1"/>
        <v>-537.004109999998</v>
      </c>
    </row>
    <row r="65" spans="1:5" ht="93.75" customHeight="1" hidden="1" thickBot="1">
      <c r="A65" s="61" t="s">
        <v>61</v>
      </c>
      <c r="B65" s="24"/>
      <c r="C65" s="23"/>
      <c r="D65" s="92" t="e">
        <f t="shared" si="2"/>
        <v>#DIV/0!</v>
      </c>
      <c r="E65" s="48">
        <f t="shared" si="1"/>
        <v>0</v>
      </c>
    </row>
    <row r="66" spans="1:5" ht="28.5" customHeight="1" thickBot="1">
      <c r="A66" s="11" t="s">
        <v>12</v>
      </c>
      <c r="B66" s="27">
        <f>B32+B33+B57</f>
        <v>2622294.8130000005</v>
      </c>
      <c r="C66" s="27">
        <f>C32+C33+C57</f>
        <v>2673245.16607</v>
      </c>
      <c r="D66" s="27">
        <f t="shared" si="2"/>
        <v>101.94296815207097</v>
      </c>
      <c r="E66" s="28">
        <f t="shared" si="1"/>
        <v>50950.353069999255</v>
      </c>
    </row>
    <row r="67" spans="2:3" ht="26.25" customHeight="1">
      <c r="B67" s="32"/>
      <c r="C67" s="32"/>
    </row>
    <row r="68" spans="2:3" ht="38.25" customHeight="1">
      <c r="B68" s="102"/>
      <c r="C68" s="94"/>
    </row>
    <row r="69" spans="2:3" ht="35.25" customHeight="1">
      <c r="B69" s="103"/>
      <c r="C69" s="103"/>
    </row>
    <row r="70" spans="2:3" ht="24.75" customHeight="1">
      <c r="B70" s="30"/>
      <c r="C70" s="30"/>
    </row>
    <row r="71" spans="2:3" ht="12">
      <c r="B71" s="32"/>
      <c r="C71" s="32"/>
    </row>
    <row r="72" spans="2:3" ht="12">
      <c r="B72" s="32"/>
      <c r="C72" s="32"/>
    </row>
    <row r="75" ht="12">
      <c r="C75" s="32"/>
    </row>
  </sheetData>
  <sheetProtection/>
  <mergeCells count="8">
    <mergeCell ref="A1:E1"/>
    <mergeCell ref="A2:E2"/>
    <mergeCell ref="A3:E3"/>
    <mergeCell ref="A5:A7"/>
    <mergeCell ref="B5:B7"/>
    <mergeCell ref="C5:C7"/>
    <mergeCell ref="D5:D7"/>
    <mergeCell ref="E5:E7"/>
  </mergeCells>
  <printOptions horizontalCentered="1"/>
  <pageMargins left="0.4330708661417323" right="0.3937007874015748" top="0.2362204724409449" bottom="0.07874015748031496" header="0.1968503937007874" footer="0.1968503937007874"/>
  <pageSetup horizontalDpi="600" verticalDpi="600" orientation="portrait" paperSize="9" scale="75" r:id="rId1"/>
  <rowBreaks count="2" manualBreakCount="2">
    <brk id="35" max="4" man="1"/>
    <brk id="6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showZeros="0" zoomScale="82" zoomScaleNormal="82" zoomScalePageLayoutView="0" workbookViewId="0" topLeftCell="A40">
      <selection activeCell="B59" sqref="B59:D59"/>
    </sheetView>
  </sheetViews>
  <sheetFormatPr defaultColWidth="9.00390625" defaultRowHeight="12.75"/>
  <cols>
    <col min="1" max="1" width="59.25390625" style="1" customWidth="1"/>
    <col min="2" max="2" width="20.75390625" style="0" customWidth="1"/>
    <col min="3" max="3" width="19.125" style="0" customWidth="1"/>
    <col min="4" max="4" width="18.25390625" style="0" customWidth="1"/>
    <col min="5" max="5" width="7.25390625" style="0" hidden="1" customWidth="1"/>
    <col min="6" max="6" width="21.50390625" style="0" customWidth="1"/>
    <col min="8" max="8" width="12.50390625" style="0" customWidth="1"/>
    <col min="9" max="9" width="17.00390625" style="0" customWidth="1"/>
    <col min="10" max="10" width="12.75390625" style="0" customWidth="1"/>
  </cols>
  <sheetData>
    <row r="1" spans="1:6" ht="30" customHeight="1">
      <c r="A1" s="120" t="s">
        <v>19</v>
      </c>
      <c r="B1" s="120"/>
      <c r="C1" s="120"/>
      <c r="D1" s="120"/>
      <c r="E1" s="120"/>
      <c r="F1" s="120"/>
    </row>
    <row r="2" spans="1:6" ht="25.5" customHeight="1">
      <c r="A2" s="120" t="s">
        <v>0</v>
      </c>
      <c r="B2" s="120"/>
      <c r="C2" s="120"/>
      <c r="D2" s="120"/>
      <c r="E2" s="120"/>
      <c r="F2" s="120"/>
    </row>
    <row r="3" spans="1:6" ht="24" customHeight="1">
      <c r="A3" s="107" t="s">
        <v>94</v>
      </c>
      <c r="B3" s="107"/>
      <c r="C3" s="107"/>
      <c r="D3" s="107"/>
      <c r="E3" s="107"/>
      <c r="F3" s="107"/>
    </row>
    <row r="4" spans="1:6" ht="26.25" customHeight="1" thickBot="1">
      <c r="A4" s="56" t="s">
        <v>98</v>
      </c>
      <c r="B4" s="5"/>
      <c r="C4" s="5"/>
      <c r="D4" s="19"/>
      <c r="E4" s="5"/>
      <c r="F4" s="37" t="s">
        <v>76</v>
      </c>
    </row>
    <row r="5" spans="1:6" ht="23.25" customHeight="1">
      <c r="A5" s="121" t="s">
        <v>2</v>
      </c>
      <c r="B5" s="111" t="s">
        <v>70</v>
      </c>
      <c r="C5" s="111" t="s">
        <v>100</v>
      </c>
      <c r="D5" s="123" t="s">
        <v>33</v>
      </c>
      <c r="E5" s="125" t="s">
        <v>1</v>
      </c>
      <c r="F5" s="117" t="s">
        <v>78</v>
      </c>
    </row>
    <row r="6" spans="1:6" ht="72" customHeight="1" thickBot="1">
      <c r="A6" s="122"/>
      <c r="B6" s="113"/>
      <c r="C6" s="113"/>
      <c r="D6" s="124"/>
      <c r="E6" s="126"/>
      <c r="F6" s="119"/>
    </row>
    <row r="7" spans="1:6" ht="17.25" customHeight="1" thickBot="1">
      <c r="A7" s="2">
        <v>1</v>
      </c>
      <c r="B7" s="3">
        <v>2</v>
      </c>
      <c r="C7" s="3">
        <v>3</v>
      </c>
      <c r="D7" s="3">
        <v>4</v>
      </c>
      <c r="E7" s="36">
        <v>9</v>
      </c>
      <c r="F7" s="7">
        <v>5</v>
      </c>
    </row>
    <row r="8" spans="1:9" ht="25.5" customHeight="1">
      <c r="A8" s="15" t="s">
        <v>17</v>
      </c>
      <c r="B8" s="13">
        <v>31565.684</v>
      </c>
      <c r="C8" s="13">
        <v>31505.4335</v>
      </c>
      <c r="D8" s="12">
        <f>C8/B8*100</f>
        <v>99.80912658189189</v>
      </c>
      <c r="E8" s="33">
        <f>C8-B8</f>
        <v>-60.25050000000192</v>
      </c>
      <c r="F8" s="38">
        <f>C8-B8</f>
        <v>-60.25050000000192</v>
      </c>
      <c r="I8" s="32"/>
    </row>
    <row r="9" spans="1:9" ht="23.25" customHeight="1">
      <c r="A9" s="16" t="s">
        <v>3</v>
      </c>
      <c r="B9" s="13">
        <v>1049201.76484</v>
      </c>
      <c r="C9" s="13">
        <v>1043274.8193</v>
      </c>
      <c r="D9" s="13">
        <f>C9/B9*100</f>
        <v>99.43509954532873</v>
      </c>
      <c r="E9" s="34">
        <f>C9-B9</f>
        <v>-5926.9455400001025</v>
      </c>
      <c r="F9" s="39">
        <f>C9-B9</f>
        <v>-5926.9455400001025</v>
      </c>
      <c r="I9" s="32"/>
    </row>
    <row r="10" spans="1:9" ht="22.5" customHeight="1">
      <c r="A10" s="16" t="s">
        <v>4</v>
      </c>
      <c r="B10" s="13">
        <v>189347.1001</v>
      </c>
      <c r="C10" s="13">
        <v>187912.32091</v>
      </c>
      <c r="D10" s="13">
        <f>C10/B10*100</f>
        <v>99.24224918721109</v>
      </c>
      <c r="E10" s="34">
        <f>C10-B10</f>
        <v>-1434.779190000001</v>
      </c>
      <c r="F10" s="39">
        <f>C10-B10</f>
        <v>-1434.779190000001</v>
      </c>
      <c r="I10" s="32"/>
    </row>
    <row r="11" spans="1:6" ht="24.75" customHeight="1">
      <c r="A11" s="16" t="s">
        <v>5</v>
      </c>
      <c r="B11" s="13">
        <v>204509.859</v>
      </c>
      <c r="C11" s="13">
        <v>203351.7695</v>
      </c>
      <c r="D11" s="13">
        <f aca="true" t="shared" si="0" ref="D11:D49">C11/B11*100</f>
        <v>99.43372436631527</v>
      </c>
      <c r="E11" s="34">
        <f aca="true" t="shared" si="1" ref="E11:E19">C11-B11</f>
        <v>-1158.0895000000019</v>
      </c>
      <c r="F11" s="39">
        <f>C11-B11</f>
        <v>-1158.0895000000019</v>
      </c>
    </row>
    <row r="12" spans="1:6" ht="21.75" customHeight="1">
      <c r="A12" s="16" t="s">
        <v>14</v>
      </c>
      <c r="B12" s="13">
        <v>131380.427</v>
      </c>
      <c r="C12" s="13">
        <v>131095.25601</v>
      </c>
      <c r="D12" s="13">
        <f t="shared" si="0"/>
        <v>99.78294256114727</v>
      </c>
      <c r="E12" s="34">
        <f t="shared" si="1"/>
        <v>-285.17098999998416</v>
      </c>
      <c r="F12" s="39">
        <f aca="true" t="shared" si="2" ref="F12:F49">C12-B12</f>
        <v>-285.17098999998416</v>
      </c>
    </row>
    <row r="13" spans="1:6" ht="22.5" customHeight="1">
      <c r="A13" s="16" t="s">
        <v>6</v>
      </c>
      <c r="B13" s="13">
        <v>91330.879</v>
      </c>
      <c r="C13" s="13">
        <v>91074.0239</v>
      </c>
      <c r="D13" s="13">
        <f t="shared" si="0"/>
        <v>99.71876423087967</v>
      </c>
      <c r="E13" s="34">
        <f t="shared" si="1"/>
        <v>-256.8551000000007</v>
      </c>
      <c r="F13" s="39">
        <f t="shared" si="2"/>
        <v>-256.8551000000007</v>
      </c>
    </row>
    <row r="14" spans="1:6" ht="25.5" customHeight="1">
      <c r="A14" s="16" t="s">
        <v>20</v>
      </c>
      <c r="B14" s="13">
        <v>180</v>
      </c>
      <c r="C14" s="13">
        <v>180</v>
      </c>
      <c r="D14" s="13">
        <f t="shared" si="0"/>
        <v>100</v>
      </c>
      <c r="E14" s="34">
        <f t="shared" si="1"/>
        <v>0</v>
      </c>
      <c r="F14" s="39">
        <f t="shared" si="2"/>
        <v>0</v>
      </c>
    </row>
    <row r="15" spans="1:6" ht="22.5" customHeight="1">
      <c r="A15" s="16" t="s">
        <v>101</v>
      </c>
      <c r="B15" s="13">
        <f>B16+B17+B18</f>
        <v>25501.194020000003</v>
      </c>
      <c r="C15" s="13">
        <f>C16+C17+C18</f>
        <v>25033.54936</v>
      </c>
      <c r="D15" s="13">
        <f t="shared" si="0"/>
        <v>98.16618523966667</v>
      </c>
      <c r="E15" s="34">
        <f t="shared" si="1"/>
        <v>-467.64466000000175</v>
      </c>
      <c r="F15" s="39">
        <f t="shared" si="2"/>
        <v>-467.64466000000175</v>
      </c>
    </row>
    <row r="16" spans="1:6" ht="36" customHeight="1">
      <c r="A16" s="16" t="s">
        <v>109</v>
      </c>
      <c r="B16" s="13">
        <v>620</v>
      </c>
      <c r="C16" s="13">
        <v>609.9415</v>
      </c>
      <c r="D16" s="13">
        <f t="shared" si="0"/>
        <v>98.37766129032258</v>
      </c>
      <c r="E16" s="34">
        <f t="shared" si="1"/>
        <v>-10.058499999999981</v>
      </c>
      <c r="F16" s="39">
        <f t="shared" si="2"/>
        <v>-10.058499999999981</v>
      </c>
    </row>
    <row r="17" spans="1:6" ht="41.25" customHeight="1">
      <c r="A17" s="16" t="s">
        <v>102</v>
      </c>
      <c r="B17" s="13">
        <v>14359.625</v>
      </c>
      <c r="C17" s="13">
        <v>14336.89959</v>
      </c>
      <c r="D17" s="13">
        <f t="shared" si="0"/>
        <v>99.84174092290014</v>
      </c>
      <c r="E17" s="34">
        <f t="shared" si="1"/>
        <v>-22.7254099999991</v>
      </c>
      <c r="F17" s="39">
        <f t="shared" si="2"/>
        <v>-22.7254099999991</v>
      </c>
    </row>
    <row r="18" spans="1:6" ht="38.25" customHeight="1">
      <c r="A18" s="17" t="s">
        <v>103</v>
      </c>
      <c r="B18" s="13">
        <v>10521.56902</v>
      </c>
      <c r="C18" s="13">
        <v>10086.70827</v>
      </c>
      <c r="D18" s="13">
        <f t="shared" si="0"/>
        <v>95.86695910872804</v>
      </c>
      <c r="E18" s="34">
        <f t="shared" si="1"/>
        <v>-434.86075000000164</v>
      </c>
      <c r="F18" s="39">
        <f t="shared" si="2"/>
        <v>-434.86075000000164</v>
      </c>
    </row>
    <row r="19" spans="1:6" ht="21.75" customHeight="1">
      <c r="A19" s="16" t="s">
        <v>104</v>
      </c>
      <c r="B19" s="13">
        <f>B20+B21+B22+B23</f>
        <v>8575.49822</v>
      </c>
      <c r="C19" s="13">
        <f>C20+C21+C22+C23</f>
        <v>6539.03746</v>
      </c>
      <c r="D19" s="13">
        <f t="shared" si="0"/>
        <v>76.25256623282233</v>
      </c>
      <c r="E19" s="34">
        <f t="shared" si="1"/>
        <v>-2036.46076</v>
      </c>
      <c r="F19" s="39">
        <f t="shared" si="2"/>
        <v>-2036.46076</v>
      </c>
    </row>
    <row r="20" spans="1:6" ht="37.5" customHeight="1">
      <c r="A20" s="16" t="s">
        <v>105</v>
      </c>
      <c r="B20" s="13">
        <v>4540</v>
      </c>
      <c r="C20" s="13">
        <v>4540</v>
      </c>
      <c r="D20" s="13">
        <f t="shared" si="0"/>
        <v>100</v>
      </c>
      <c r="E20" s="35"/>
      <c r="F20" s="39">
        <f t="shared" si="2"/>
        <v>0</v>
      </c>
    </row>
    <row r="21" spans="1:6" ht="27.75" customHeight="1">
      <c r="A21" s="16" t="s">
        <v>106</v>
      </c>
      <c r="B21" s="13">
        <v>245</v>
      </c>
      <c r="C21" s="13">
        <v>245</v>
      </c>
      <c r="D21" s="13">
        <f t="shared" si="0"/>
        <v>100</v>
      </c>
      <c r="E21" s="35"/>
      <c r="F21" s="39">
        <f t="shared" si="2"/>
        <v>0</v>
      </c>
    </row>
    <row r="22" spans="1:6" ht="24.75" customHeight="1">
      <c r="A22" s="16" t="s">
        <v>107</v>
      </c>
      <c r="B22" s="13">
        <v>1786</v>
      </c>
      <c r="C22" s="13">
        <v>1754.03746</v>
      </c>
      <c r="D22" s="13">
        <f t="shared" si="0"/>
        <v>98.21038409854424</v>
      </c>
      <c r="E22" s="35"/>
      <c r="F22" s="39">
        <f t="shared" si="2"/>
        <v>-31.96253999999999</v>
      </c>
    </row>
    <row r="23" spans="1:6" ht="21" customHeight="1" thickBot="1">
      <c r="A23" s="64" t="s">
        <v>108</v>
      </c>
      <c r="B23" s="13">
        <v>2004.49822</v>
      </c>
      <c r="C23" s="13"/>
      <c r="D23" s="14">
        <f t="shared" si="0"/>
        <v>0</v>
      </c>
      <c r="E23" s="35"/>
      <c r="F23" s="52">
        <f t="shared" si="2"/>
        <v>-2004.49822</v>
      </c>
    </row>
    <row r="24" spans="1:10" ht="30.75" customHeight="1" thickBot="1">
      <c r="A24" s="29" t="s">
        <v>8</v>
      </c>
      <c r="B24" s="27">
        <f>B8+B9+B10+B11+B12+B13+B14+B15+B19</f>
        <v>1731592.4061799997</v>
      </c>
      <c r="C24" s="27">
        <f>C8+C9+C10+C11+C12+C13+C14+C15+C19</f>
        <v>1719966.2099399997</v>
      </c>
      <c r="D24" s="27">
        <f t="shared" si="0"/>
        <v>99.32858355127301</v>
      </c>
      <c r="E24" s="106">
        <f>C24-B24</f>
        <v>-11626.196239999961</v>
      </c>
      <c r="F24" s="28">
        <f t="shared" si="2"/>
        <v>-11626.196239999961</v>
      </c>
      <c r="J24" s="4"/>
    </row>
    <row r="25" spans="1:9" ht="47.25" customHeight="1" thickBot="1">
      <c r="A25" s="18" t="s">
        <v>49</v>
      </c>
      <c r="B25" s="50">
        <v>15716.3</v>
      </c>
      <c r="C25" s="50">
        <v>15404.8658</v>
      </c>
      <c r="D25" s="50">
        <f t="shared" si="0"/>
        <v>98.01840000509026</v>
      </c>
      <c r="E25" s="51"/>
      <c r="F25" s="59">
        <f t="shared" si="2"/>
        <v>-311.4341999999997</v>
      </c>
      <c r="H25" s="32"/>
      <c r="I25" s="32"/>
    </row>
    <row r="26" spans="1:6" ht="28.5" customHeight="1" thickBot="1">
      <c r="A26" s="29" t="s">
        <v>7</v>
      </c>
      <c r="B26" s="27">
        <f>B24+B25</f>
        <v>1747308.7061799997</v>
      </c>
      <c r="C26" s="27">
        <f>C24+C25</f>
        <v>1735371.0757399998</v>
      </c>
      <c r="D26" s="27">
        <f t="shared" si="0"/>
        <v>99.31679900650767</v>
      </c>
      <c r="E26" s="106">
        <f>C26-B26</f>
        <v>-11937.630439999979</v>
      </c>
      <c r="F26" s="28">
        <f t="shared" si="2"/>
        <v>-11937.630439999979</v>
      </c>
    </row>
    <row r="27" spans="1:6" ht="33" customHeight="1">
      <c r="A27" s="84" t="s">
        <v>81</v>
      </c>
      <c r="B27" s="68">
        <f>B29+B28</f>
        <v>98982.90000000001</v>
      </c>
      <c r="C27" s="68">
        <f>C29+C28</f>
        <v>98982.90000000001</v>
      </c>
      <c r="D27" s="69">
        <f t="shared" si="0"/>
        <v>100</v>
      </c>
      <c r="E27" s="70"/>
      <c r="F27" s="67">
        <f t="shared" si="2"/>
        <v>0</v>
      </c>
    </row>
    <row r="28" spans="1:6" ht="62.25" customHeight="1">
      <c r="A28" s="85" t="s">
        <v>57</v>
      </c>
      <c r="B28" s="71">
        <v>89667.1</v>
      </c>
      <c r="C28" s="71">
        <v>89667.1</v>
      </c>
      <c r="D28" s="72">
        <f t="shared" si="0"/>
        <v>100</v>
      </c>
      <c r="E28" s="73"/>
      <c r="F28" s="60">
        <f t="shared" si="2"/>
        <v>0</v>
      </c>
    </row>
    <row r="29" spans="1:6" ht="92.25" customHeight="1">
      <c r="A29" s="85" t="s">
        <v>97</v>
      </c>
      <c r="B29" s="71">
        <v>9315.8</v>
      </c>
      <c r="C29" s="71">
        <v>9315.8</v>
      </c>
      <c r="D29" s="72">
        <f t="shared" si="0"/>
        <v>100</v>
      </c>
      <c r="E29" s="73"/>
      <c r="F29" s="60">
        <f t="shared" si="2"/>
        <v>0</v>
      </c>
    </row>
    <row r="30" spans="1:10" ht="69" customHeight="1">
      <c r="A30" s="84" t="s">
        <v>45</v>
      </c>
      <c r="B30" s="68">
        <f>B32+B31</f>
        <v>48124.565</v>
      </c>
      <c r="C30" s="68">
        <f>C32+C31</f>
        <v>47898.043269999995</v>
      </c>
      <c r="D30" s="69">
        <f t="shared" si="0"/>
        <v>99.52930124147615</v>
      </c>
      <c r="E30" s="70"/>
      <c r="F30" s="67">
        <f t="shared" si="2"/>
        <v>-226.52173000000766</v>
      </c>
      <c r="H30" s="32"/>
      <c r="I30" s="32"/>
      <c r="J30" s="32"/>
    </row>
    <row r="31" spans="1:10" ht="63" customHeight="1">
      <c r="A31" s="101" t="s">
        <v>67</v>
      </c>
      <c r="B31" s="71">
        <v>7862.565</v>
      </c>
      <c r="C31" s="71">
        <v>7657.825</v>
      </c>
      <c r="D31" s="71">
        <f t="shared" si="0"/>
        <v>97.39601516807811</v>
      </c>
      <c r="E31" s="76"/>
      <c r="F31" s="75">
        <f t="shared" si="2"/>
        <v>-204.73999999999978</v>
      </c>
      <c r="J31" s="4"/>
    </row>
    <row r="32" spans="1:6" ht="108" customHeight="1">
      <c r="A32" s="86" t="s">
        <v>71</v>
      </c>
      <c r="B32" s="72">
        <v>40262</v>
      </c>
      <c r="C32" s="72">
        <v>40240.21827</v>
      </c>
      <c r="D32" s="72">
        <f t="shared" si="0"/>
        <v>99.94590002980476</v>
      </c>
      <c r="E32" s="74">
        <f>C32-B32</f>
        <v>-21.781730000002426</v>
      </c>
      <c r="F32" s="60">
        <f t="shared" si="2"/>
        <v>-21.781730000002426</v>
      </c>
    </row>
    <row r="33" spans="1:9" ht="54.75" customHeight="1">
      <c r="A33" s="87" t="s">
        <v>46</v>
      </c>
      <c r="B33" s="68">
        <f>B37+B34+B35+B36+B38</f>
        <v>200302.689</v>
      </c>
      <c r="C33" s="68">
        <f>C37+C34+C35+C36+C38</f>
        <v>113569.63007</v>
      </c>
      <c r="D33" s="68">
        <f t="shared" si="0"/>
        <v>56.699004210572525</v>
      </c>
      <c r="E33" s="88">
        <f>C33-B33</f>
        <v>-86733.05893000001</v>
      </c>
      <c r="F33" s="89">
        <f t="shared" si="2"/>
        <v>-86733.05893000001</v>
      </c>
      <c r="H33" s="32"/>
      <c r="I33" s="32"/>
    </row>
    <row r="34" spans="1:10" ht="34.5" customHeight="1">
      <c r="A34" s="86" t="s">
        <v>58</v>
      </c>
      <c r="B34" s="71">
        <v>121795.26196</v>
      </c>
      <c r="C34" s="71">
        <v>38461.95561</v>
      </c>
      <c r="D34" s="71">
        <f t="shared" si="0"/>
        <v>31.57918870656206</v>
      </c>
      <c r="E34" s="74"/>
      <c r="F34" s="75">
        <f t="shared" si="2"/>
        <v>-83333.30635</v>
      </c>
      <c r="I34" s="32"/>
      <c r="J34" s="32"/>
    </row>
    <row r="35" spans="1:6" ht="34.5" customHeight="1">
      <c r="A35" s="86" t="s">
        <v>66</v>
      </c>
      <c r="B35" s="71">
        <v>248.82642</v>
      </c>
      <c r="C35" s="71">
        <v>209.46642</v>
      </c>
      <c r="D35" s="71">
        <f t="shared" si="0"/>
        <v>84.18174404470393</v>
      </c>
      <c r="E35" s="74"/>
      <c r="F35" s="75">
        <f t="shared" si="2"/>
        <v>-39.360000000000014</v>
      </c>
    </row>
    <row r="36" spans="1:6" ht="48.75" customHeight="1">
      <c r="A36" s="86" t="s">
        <v>62</v>
      </c>
      <c r="B36" s="71">
        <v>23719</v>
      </c>
      <c r="C36" s="71">
        <v>22979.18484</v>
      </c>
      <c r="D36" s="71">
        <f t="shared" si="0"/>
        <v>96.88091757662633</v>
      </c>
      <c r="E36" s="74"/>
      <c r="F36" s="75">
        <f t="shared" si="2"/>
        <v>-739.8151599999983</v>
      </c>
    </row>
    <row r="37" spans="1:6" ht="51.75" customHeight="1">
      <c r="A37" s="86" t="s">
        <v>64</v>
      </c>
      <c r="B37" s="71">
        <v>48146.195</v>
      </c>
      <c r="C37" s="71">
        <v>45945.66858</v>
      </c>
      <c r="D37" s="71">
        <f t="shared" si="0"/>
        <v>95.42949049244702</v>
      </c>
      <c r="E37" s="74">
        <f>C37-B37</f>
        <v>-2200.526420000002</v>
      </c>
      <c r="F37" s="75">
        <f t="shared" si="2"/>
        <v>-2200.526420000002</v>
      </c>
    </row>
    <row r="38" spans="1:6" ht="63.75" customHeight="1">
      <c r="A38" s="86" t="s">
        <v>65</v>
      </c>
      <c r="B38" s="71">
        <v>6393.40562</v>
      </c>
      <c r="C38" s="71">
        <v>5973.35462</v>
      </c>
      <c r="D38" s="71">
        <f t="shared" si="0"/>
        <v>93.4299335132752</v>
      </c>
      <c r="E38" s="73"/>
      <c r="F38" s="75">
        <f t="shared" si="2"/>
        <v>-420.0510000000004</v>
      </c>
    </row>
    <row r="39" spans="1:6" ht="63.75" customHeight="1">
      <c r="A39" s="87" t="s">
        <v>47</v>
      </c>
      <c r="B39" s="69">
        <f>B40</f>
        <v>36629.6</v>
      </c>
      <c r="C39" s="69">
        <f>C40</f>
        <v>36486.40698</v>
      </c>
      <c r="D39" s="69">
        <f t="shared" si="0"/>
        <v>99.60907839561447</v>
      </c>
      <c r="E39" s="70">
        <f>C39-B39</f>
        <v>-143.1930199999988</v>
      </c>
      <c r="F39" s="67">
        <f t="shared" si="2"/>
        <v>-143.1930199999988</v>
      </c>
    </row>
    <row r="40" spans="1:10" ht="48.75" customHeight="1">
      <c r="A40" s="86" t="s">
        <v>72</v>
      </c>
      <c r="B40" s="72">
        <v>36629.6</v>
      </c>
      <c r="C40" s="71">
        <v>36486.40698</v>
      </c>
      <c r="D40" s="72">
        <f t="shared" si="0"/>
        <v>99.60907839561447</v>
      </c>
      <c r="E40" s="73"/>
      <c r="F40" s="60">
        <f t="shared" si="2"/>
        <v>-143.1930199999988</v>
      </c>
      <c r="I40" s="32"/>
      <c r="J40" s="32"/>
    </row>
    <row r="41" spans="1:9" ht="79.5" customHeight="1">
      <c r="A41" s="87" t="s">
        <v>56</v>
      </c>
      <c r="B41" s="68">
        <f>B42</f>
        <v>2293</v>
      </c>
      <c r="C41" s="68">
        <f>C42</f>
        <v>0</v>
      </c>
      <c r="D41" s="68">
        <f t="shared" si="0"/>
        <v>0</v>
      </c>
      <c r="E41" s="70"/>
      <c r="F41" s="89">
        <f t="shared" si="2"/>
        <v>-2293</v>
      </c>
      <c r="H41" s="58"/>
      <c r="I41" s="58"/>
    </row>
    <row r="42" spans="1:9" ht="48.75" customHeight="1">
      <c r="A42" s="86" t="s">
        <v>93</v>
      </c>
      <c r="B42" s="72">
        <v>2293</v>
      </c>
      <c r="C42" s="71"/>
      <c r="D42" s="72">
        <f t="shared" si="0"/>
        <v>0</v>
      </c>
      <c r="E42" s="73"/>
      <c r="F42" s="60">
        <f t="shared" si="2"/>
        <v>-2293</v>
      </c>
      <c r="H42" s="58"/>
      <c r="I42" s="58"/>
    </row>
    <row r="43" spans="1:9" ht="52.5" customHeight="1">
      <c r="A43" s="87" t="s">
        <v>50</v>
      </c>
      <c r="B43" s="69">
        <f>B44</f>
        <v>571.8</v>
      </c>
      <c r="C43" s="68">
        <f>C44</f>
        <v>567.8008</v>
      </c>
      <c r="D43" s="69">
        <f t="shared" si="0"/>
        <v>99.30059461350123</v>
      </c>
      <c r="E43" s="70"/>
      <c r="F43" s="67">
        <f t="shared" si="2"/>
        <v>-3.9991999999999734</v>
      </c>
      <c r="H43" s="58"/>
      <c r="I43" s="58"/>
    </row>
    <row r="44" spans="1:9" ht="49.5" customHeight="1">
      <c r="A44" s="86" t="s">
        <v>59</v>
      </c>
      <c r="B44" s="72">
        <v>571.8</v>
      </c>
      <c r="C44" s="71">
        <v>567.8008</v>
      </c>
      <c r="D44" s="72">
        <f t="shared" si="0"/>
        <v>99.30059461350123</v>
      </c>
      <c r="E44" s="73"/>
      <c r="F44" s="60">
        <f t="shared" si="2"/>
        <v>-3.9991999999999734</v>
      </c>
      <c r="H44" s="58"/>
      <c r="I44" s="58"/>
    </row>
    <row r="45" spans="1:9" ht="52.5" customHeight="1">
      <c r="A45" s="90" t="s">
        <v>48</v>
      </c>
      <c r="B45" s="69">
        <f>B46</f>
        <v>3100.73548</v>
      </c>
      <c r="C45" s="68">
        <f>C46</f>
        <v>3074.64647</v>
      </c>
      <c r="D45" s="68">
        <f t="shared" si="0"/>
        <v>99.15861865134012</v>
      </c>
      <c r="E45" s="91">
        <f>C45-B45</f>
        <v>-26.08900999999969</v>
      </c>
      <c r="F45" s="89">
        <f t="shared" si="2"/>
        <v>-26.08900999999969</v>
      </c>
      <c r="H45" s="58"/>
      <c r="I45" s="58"/>
    </row>
    <row r="46" spans="1:9" ht="24" customHeight="1" thickBot="1">
      <c r="A46" s="86" t="s">
        <v>43</v>
      </c>
      <c r="B46" s="71">
        <v>3100.73548</v>
      </c>
      <c r="C46" s="71">
        <v>3074.64647</v>
      </c>
      <c r="D46" s="71">
        <f t="shared" si="0"/>
        <v>99.15861865134012</v>
      </c>
      <c r="E46" s="76"/>
      <c r="F46" s="75">
        <f t="shared" si="2"/>
        <v>-26.08900999999969</v>
      </c>
      <c r="H46" s="96"/>
      <c r="I46" s="96"/>
    </row>
    <row r="47" spans="1:9" ht="24" customHeight="1" thickBot="1">
      <c r="A47" s="11" t="s">
        <v>9</v>
      </c>
      <c r="B47" s="31">
        <f>B24+B27+B30+B33+B39+B45+B25+B43+B41</f>
        <v>2137313.995659999</v>
      </c>
      <c r="C47" s="31">
        <f>C24+C27+C30+C33+C39+C45+C25+C43+C41-0.04334</f>
        <v>2035950.4599899997</v>
      </c>
      <c r="D47" s="31">
        <f t="shared" si="0"/>
        <v>95.25743358833438</v>
      </c>
      <c r="E47" s="77">
        <f>C47-B47</f>
        <v>-101363.53566999943</v>
      </c>
      <c r="F47" s="78">
        <f t="shared" si="2"/>
        <v>-101363.53566999943</v>
      </c>
      <c r="I47" s="32"/>
    </row>
    <row r="48" spans="1:10" ht="23.25" customHeight="1">
      <c r="A48" s="45" t="s">
        <v>18</v>
      </c>
      <c r="B48" s="79">
        <f>SUM(B49:B49)</f>
        <v>700</v>
      </c>
      <c r="C48" s="79">
        <f>SUM(C49:C49)</f>
        <v>700</v>
      </c>
      <c r="D48" s="79">
        <f t="shared" si="0"/>
        <v>100</v>
      </c>
      <c r="E48" s="79">
        <f>C48-B48</f>
        <v>0</v>
      </c>
      <c r="F48" s="80">
        <f t="shared" si="2"/>
        <v>0</v>
      </c>
      <c r="I48" s="32"/>
      <c r="J48" s="32"/>
    </row>
    <row r="49" spans="1:6" ht="39" customHeight="1" thickBot="1">
      <c r="A49" s="42" t="s">
        <v>44</v>
      </c>
      <c r="B49" s="81">
        <v>700</v>
      </c>
      <c r="C49" s="81">
        <v>700</v>
      </c>
      <c r="D49" s="82">
        <f t="shared" si="0"/>
        <v>100</v>
      </c>
      <c r="E49" s="82">
        <f>C49-B49</f>
        <v>0</v>
      </c>
      <c r="F49" s="83">
        <f t="shared" si="2"/>
        <v>0</v>
      </c>
    </row>
    <row r="50" spans="2:3" ht="27" customHeight="1">
      <c r="B50" s="41"/>
      <c r="C50" s="41"/>
    </row>
    <row r="51" spans="2:3" ht="21" customHeight="1">
      <c r="B51" s="32"/>
      <c r="C51" s="32"/>
    </row>
    <row r="52" spans="2:6" ht="21.75" customHeight="1">
      <c r="B52" s="32"/>
      <c r="C52" s="32"/>
      <c r="F52" s="32"/>
    </row>
    <row r="53" spans="2:3" ht="21" customHeight="1">
      <c r="B53" s="62"/>
      <c r="C53" s="62"/>
    </row>
    <row r="54" spans="2:3" ht="19.5" customHeight="1">
      <c r="B54" s="32"/>
      <c r="C54" s="32"/>
    </row>
    <row r="55" spans="2:3" ht="21" customHeight="1">
      <c r="B55" s="4"/>
      <c r="C55" s="4"/>
    </row>
    <row r="56" spans="2:3" ht="12">
      <c r="B56" s="32"/>
      <c r="C56" s="32"/>
    </row>
    <row r="57" spans="2:3" ht="15">
      <c r="B57" s="65"/>
      <c r="C57" s="65"/>
    </row>
    <row r="58" spans="2:3" ht="12">
      <c r="B58" s="32"/>
      <c r="C58" s="32"/>
    </row>
    <row r="59" spans="2:3" ht="12">
      <c r="B59" s="32"/>
      <c r="C59" s="32"/>
    </row>
    <row r="64" spans="2:3" ht="12">
      <c r="B64" s="32"/>
      <c r="C64" s="32"/>
    </row>
    <row r="66" spans="2:3" ht="12">
      <c r="B66" s="32"/>
      <c r="C66" s="32"/>
    </row>
  </sheetData>
  <sheetProtection/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rintOptions horizontalCentered="1"/>
  <pageMargins left="0.1968503937007874" right="0.1968503937007874" top="0.3937007874015748" bottom="0.3937007874015748" header="0.2362204724409449" footer="0.196850393700787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Gogol</dc:creator>
  <cp:keywords/>
  <dc:description/>
  <cp:lastModifiedBy>Tetyana_T</cp:lastModifiedBy>
  <cp:lastPrinted>2022-01-26T10:10:37Z</cp:lastPrinted>
  <dcterms:created xsi:type="dcterms:W3CDTF">2003-03-11T08:59:05Z</dcterms:created>
  <dcterms:modified xsi:type="dcterms:W3CDTF">2022-02-04T09:10:21Z</dcterms:modified>
  <cp:category/>
  <cp:version/>
  <cp:contentType/>
  <cp:contentStatus/>
</cp:coreProperties>
</file>