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770" windowWidth="10380" windowHeight="5120" tabRatio="819" activeTab="0"/>
  </bookViews>
  <sheets>
    <sheet name="додаток 6" sheetId="1" r:id="rId1"/>
  </sheets>
  <definedNames>
    <definedName name="_xlnm.Print_Titles" localSheetId="0">'додаток 6'!$9:$9</definedName>
    <definedName name="_xlnm.Print_Area" localSheetId="0">'додаток 6'!$A$1:$J$149</definedName>
  </definedNames>
  <calcPr fullCalcOnLoad="1"/>
</workbook>
</file>

<file path=xl/sharedStrings.xml><?xml version="1.0" encoding="utf-8"?>
<sst xmlns="http://schemas.openxmlformats.org/spreadsheetml/2006/main" count="482" uniqueCount="264">
  <si>
    <t>до рішення Рівненської  обласної ради</t>
  </si>
  <si>
    <t>Перший заступник голови обласної ради</t>
  </si>
  <si>
    <t>0490</t>
  </si>
  <si>
    <t>1500000</t>
  </si>
  <si>
    <t>Департамент  з питань будівництва та архітектури Рівненської обласної державної адміністрації</t>
  </si>
  <si>
    <t>1510000</t>
  </si>
  <si>
    <t>0700000</t>
  </si>
  <si>
    <t>0710000</t>
  </si>
  <si>
    <t>Код Функціональної класифікації видатків та кредитування бюджету</t>
  </si>
  <si>
    <t>УСЬОГО</t>
  </si>
  <si>
    <t>0180</t>
  </si>
  <si>
    <t>Усього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</si>
  <si>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</si>
  <si>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</si>
  <si>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</si>
  <si>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</si>
  <si>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будіництва/ вид будівельних робіт, у тому числі проектні роботи</t>
  </si>
  <si>
    <t>Загальна тривалість будівництва (рік початку і завершення)</t>
  </si>
  <si>
    <t xml:space="preserve">Загальна вартість будівництва, гривень </t>
  </si>
  <si>
    <t>Рівень виконання робіт на початок бюджетного періоду,%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</si>
  <si>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</si>
  <si>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</si>
  <si>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Сергій СВИСТАЛЮК</t>
  </si>
  <si>
    <t>0800000</t>
  </si>
  <si>
    <t>Департамент розвитку адміністративних послуг, соціальної, молодіжної політики та спорту Рівненської  обласної державної адміністрації</t>
  </si>
  <si>
    <t>0810000</t>
  </si>
  <si>
    <t>0443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</si>
  <si>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</si>
  <si>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</si>
  <si>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</si>
  <si>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</si>
  <si>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</si>
  <si>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0717367</t>
  </si>
  <si>
    <t>Виконання інвестиційних проектів за рахунок субвенцій з інших бюджетів</t>
  </si>
  <si>
    <t>Реалізація проектів з реконструкції, капітального ремонту приймальних відділень в опорних закладах охорони здоров’я у гоcпітальних округах</t>
  </si>
  <si>
    <t>0456</t>
  </si>
  <si>
    <t>Утримання та розвиток автомобільних доріг та дорожньої інфраструктури за рахунок трансфертів з інших місцевих бюджетів</t>
  </si>
  <si>
    <t>1517369</t>
  </si>
  <si>
    <t>7369</t>
  </si>
  <si>
    <t>1517463</t>
  </si>
  <si>
    <t>7463</t>
  </si>
  <si>
    <t>0200000</t>
  </si>
  <si>
    <t>Рівненська обласна державна адміністрація</t>
  </si>
  <si>
    <t>0210000</t>
  </si>
  <si>
    <t>0219800</t>
  </si>
  <si>
    <t>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</si>
  <si>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8"/>
        <color indexed="10"/>
        <rFont val="Times New Roman"/>
        <family val="1"/>
      </rPr>
      <t xml:space="preserve"> </t>
    </r>
  </si>
  <si>
    <t>0600000</t>
  </si>
  <si>
    <t>Управління  освіти і науки Рівненської обласної державної адміністрації</t>
  </si>
  <si>
    <t>0610000</t>
  </si>
  <si>
    <t>0990</t>
  </si>
  <si>
    <t>0817323</t>
  </si>
  <si>
    <t>Будівництво  установ та закладів соціальної сфери</t>
  </si>
  <si>
    <t>Зміни до розподілу коштів бюджету розвитку на здійснення заходів із будівництва, реконструкції і реставрації, капітального ремонту об'єктів виробничої, комунікаційної та соціальної інфраструктури за об'єктами та іншими капітальними видатками  у 2021 році</t>
  </si>
  <si>
    <t>"Про внесення змін до обласного бюджету Рівненської області на 2021 рік"</t>
  </si>
  <si>
    <t>за рахунок інших субвенцій з місцевих бюджетів</t>
  </si>
  <si>
    <t>0611142</t>
  </si>
  <si>
    <t>1142</t>
  </si>
  <si>
    <t>Інші програми та заходи у сфері освіти</t>
  </si>
  <si>
    <t xml:space="preserve">Департамент цивільного захисту та охорони здоров’я населення Рівненської обласної державної адміністрації </t>
  </si>
  <si>
    <t>1000000</t>
  </si>
  <si>
    <t>Управління культури і туризму Рівненської  обласної державної адміністрації</t>
  </si>
  <si>
    <t>1010000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</si>
  <si>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</si>
  <si>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</si>
  <si>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</si>
  <si>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0617321</t>
  </si>
  <si>
    <t>7321</t>
  </si>
  <si>
    <t>Будівництво освітніх установ та закладів</t>
  </si>
  <si>
    <t xml:space="preserve">Капітальний ремонт системи опалення (встановлення автоматизованої системи погодозалежного регулювання температури опалення) приміщення спального корпусу Комунального закладу "Костопільська спеціальна школа І-ІІІ ступенів" Рівненської обласної ради. Україна, Рівненська обл. м. Костопіль, пров. Пушкіна, 3 </t>
  </si>
  <si>
    <t>1517380</t>
  </si>
  <si>
    <t>7380</t>
  </si>
  <si>
    <t>Виконання інвестиційних проектів за рахунок інших субвенцій з державного бюджету</t>
  </si>
  <si>
    <t>0611221</t>
  </si>
  <si>
    <t>1221</t>
  </si>
  <si>
    <t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</t>
  </si>
  <si>
    <t>0813102</t>
  </si>
  <si>
    <t>1020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</si>
  <si>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</si>
  <si>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0819800</t>
  </si>
  <si>
    <t>Капітальний ремонт сходової клітки житлового корпусу №1 Комунального закладу "Острозький психоневрологічний інтернат" Рівненської обласної ради в місті Острог,  Рівненської області, по вулиці Бельмаж, 109</t>
  </si>
  <si>
    <t>Коригування проєктної документації та виконання експертизи проєктної документації в частині кошторису проєкту  будівництва  "Капітальний ремонт системи теплопостачання (влаштування теплового насоса) Комунального закладу "Рівненський обласний центр  надання соціальних послуг" Рівненської обласної ради за адресою: м.Рівне, вул.Ж.Кюрі, 21"</t>
  </si>
  <si>
    <t>Капітальний ремонт по об"єкту "Капітальний ремонт системи теплопостачання (влаштування теплового насоса) КЗ "Рівненський обласний центр  надання соціальних послуг" Рівненської обласної ради за адресою: м.Рівне, вул.Ж.Кюрі, 21"</t>
  </si>
  <si>
    <t>1017324</t>
  </si>
  <si>
    <t>7324</t>
  </si>
  <si>
    <r>
      <t>Будівництво</t>
    </r>
    <r>
      <rPr>
        <sz val="12"/>
        <rFont val="Times New Roman"/>
        <family val="1"/>
      </rPr>
      <t xml:space="preserve"> установ та закладів культури</t>
    </r>
  </si>
  <si>
    <t>1517321</t>
  </si>
  <si>
    <r>
      <t>Будівництво</t>
    </r>
    <r>
      <rPr>
        <sz val="12"/>
        <rFont val="Times New Roman"/>
        <family val="1"/>
      </rPr>
      <t xml:space="preserve"> освітніх установ та закладів</t>
    </r>
  </si>
  <si>
    <t xml:space="preserve">Реконструкція будівлі Горбаківського НВК по вул. Шкільній, 8 в с. Горбаків Гощанського району Рівненської області </t>
  </si>
  <si>
    <t>1517325</t>
  </si>
  <si>
    <t>7325</t>
  </si>
  <si>
    <r>
      <t>Будівництво</t>
    </r>
    <r>
      <rPr>
        <sz val="12"/>
        <rFont val="Times New Roman"/>
        <family val="1"/>
      </rPr>
      <t xml:space="preserve"> споруд, установ та закладів фізичної культури і спорту</t>
    </r>
  </si>
  <si>
    <t xml:space="preserve">Реконструкція адміністративно-господарського корпусу літ. Б-1 за адресою Рівненська обл., м. Костопіль вул. Данила Галицького 7 (в т.ч. виготовлення проектної документації) </t>
  </si>
  <si>
    <t>з бюджету Березнівської міської територіальної громади Рівненського району</t>
  </si>
  <si>
    <t>0100000</t>
  </si>
  <si>
    <t xml:space="preserve">Рівненська обласна рада </t>
  </si>
  <si>
    <t>0110000</t>
  </si>
  <si>
    <t>0611061</t>
  </si>
  <si>
    <t>1061</t>
  </si>
  <si>
    <t>0921</t>
  </si>
  <si>
    <t>Надання загальної середньої освіти закладами загальної середньої освіти</t>
  </si>
  <si>
    <t>0611062</t>
  </si>
  <si>
    <t>1062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</si>
  <si>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</si>
  <si>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</si>
  <si>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0611063</t>
  </si>
  <si>
    <t>1063</t>
  </si>
  <si>
    <t>Надання загальної середньої освіти спеціалізованими закладами загальної середньої освіти</t>
  </si>
  <si>
    <t>0611094</t>
  </si>
  <si>
    <t>1094</t>
  </si>
  <si>
    <t>0930</t>
  </si>
  <si>
    <t>Підготовка кадрів закладами професійної (професійно-технічної) освіти та іншими закладами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</si>
  <si>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2019 - 2022</t>
  </si>
  <si>
    <t>Реконструкція радіотехнічних засобів навігації та посадки аеродромного комплексу ОКП “Міжнародний аеропорт Рівне” за адресою: вул. Авіаторів, 5А, с. Велика Омеляна, Рівненський район Рівненська область</t>
  </si>
  <si>
    <t>2021 - 2022</t>
  </si>
  <si>
    <t>2021 -2022</t>
  </si>
  <si>
    <t>Будівництво НВК по вул. Шкільній, 11 в с. Борбин, Млинівського району</t>
  </si>
  <si>
    <t>з бюджету Володимирецької селищної територіальної громади Вараського району за рахунок 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</si>
  <si>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Виготовлення проектно-кошторисної документації по об'єкту "Нове будівництво гімназії по вул. Озерська, 6б, с. Воронки, Володимирецька територіальна громада, Вараський район, Рівненська область"</t>
  </si>
  <si>
    <t>2020 - 2021</t>
  </si>
  <si>
    <t xml:space="preserve">Реконструкція будівлі елінгу по  вул. Київська, 13 в м. Березне Рівненської області (в т.ч. виготовлення проектної документації) </t>
  </si>
  <si>
    <t xml:space="preserve">Реконструкція навчального корпусу літ. Ж-2  за адресою: Рівненська обл., м. Костопіль, вул. Данила Галицького, 7 (в т.ч. виготовлення проектної документації) </t>
  </si>
  <si>
    <t xml:space="preserve">Реконструкція спортивного залу за адресою: Рівненська обл., м. Костопіль,  вул. Гвардійська, 7 (в т.ч. виготовлення проектної документації) </t>
  </si>
  <si>
    <t xml:space="preserve">Капітальний ремонт будівлі СДЮСШОР  № 2  в м. Рівне, вул. Євгена Коновальця, 17А  (в т.ч. виготовлення проектної документації) </t>
  </si>
  <si>
    <t xml:space="preserve">Реконструкція будівлі СДЮСШОР № 2  в  м. Рівне, вул. Євгена Коновальця, 17А  (в т.ч. виготовлення проектної документації) </t>
  </si>
  <si>
    <t>з бюджету Здолбунівської міської територіальної громади</t>
  </si>
  <si>
    <t xml:space="preserve">На співфінансування об'єкту "Будівництво спортивного залу дитячо-юнацької спортивної школи Здолбунівської районної ради Рівненської області м. Здолбунів, 
вул. Паркова" в т.ч. коригування проектно-кошторисної документації </t>
  </si>
  <si>
    <t>2018-2021</t>
  </si>
  <si>
    <t>Реконструкція гаражу на вул. Шевченка, 79-а в с. Велика Омеляна Рівненського району (місцезнаходження: 35360, Україна, Рівненська область, Рівненський район, с. Велика Омеляна, вул. Шевченка, 79-а</t>
  </si>
  <si>
    <t>з бюджету Вирівської сільської територіальної громади Сарненського району</t>
  </si>
  <si>
    <t xml:space="preserve">На коригування проектної документації об'єкту "Будівництво загальноосвітньої школи ІІ-ІІІ ступенів за адресою: с. Вири вул. Шкільна, 33 Сарненського району Рівненської області" </t>
  </si>
  <si>
    <t>Співфінансування на будівництво за проектом "Будівництво дитячого садочку на 60 місць в с. Орлівка по вул. Вербова, 15 Березнівського району Рівненської області (коригування проекту)</t>
  </si>
  <si>
    <t>2017-2022</t>
  </si>
  <si>
    <t>Співфінансування проєкту "Реконструкція очисних споруд продуктивністю 1500 м3 / добу в м. Березне Рівненської області"</t>
  </si>
  <si>
    <t>з бюджету Городоцької сільської територіальної громади Рівненського району</t>
  </si>
  <si>
    <t>Будівництво дошкільного навчального закладу на 140 місць по вул. Б.Хмельницького, 3а в с.Городок Рівненського району Рівненської області</t>
  </si>
  <si>
    <t>2021-2022</t>
  </si>
  <si>
    <t>з бюджету Сарненської міської територіальної громади Сарненського району</t>
  </si>
  <si>
    <t>Співфінансування по об'єкту "Реконструкція дитячого терапевтичного корпусу під дитячий терапевтичний корпус з приймальним відділенням КНП "Сарненська центральна районна лікарня" Сарненської районної ради за адресою: вул. Ярослава Мудрого, 3, м. Сарни, Рівненської області"</t>
  </si>
  <si>
    <t>Співфінансування об'єкту "Реконструкція дитячого терапевтичного корпусу під дитячий терапевтичний корпус з приймальним відділенням КНП "Сарненська центральна районна лікарня" Сарненської районної ради за адресою: вул. Ярослава Мудрого, 3, м. Сарни, Рівненської області"</t>
  </si>
  <si>
    <t>На виготовлення проектно-кошторисної документації на капітальний ремонт автомобільної дороги загального користування місцевого значення О180803/М-06/-Глинськ- Здовбиця-Новосілки на ділянці км 16+800-км 22+800, Рівненська область</t>
  </si>
  <si>
    <t>з бюджету Дубенської міської територіальної громади Дубенського району</t>
  </si>
  <si>
    <t>Капітальний ремонт вул. Гірницька в м. Дубно</t>
  </si>
  <si>
    <t>Капітальний ремонт вул. Космонавтів в м. Дубно від вул. Кременецька до пров. Страклівський (коригування)</t>
  </si>
  <si>
    <t>2018-2022</t>
  </si>
  <si>
    <t>16,0</t>
  </si>
  <si>
    <t>Реконструкція веслувальної бази ДЮСШ за адресою: м. Дубно, вул. Шевченка, 52 Рівненської області (в т.ч. виготовлення проектної документації)</t>
  </si>
  <si>
    <t>з бюджету Клеванської селищної територіальної громади Рівненського району</t>
  </si>
  <si>
    <t xml:space="preserve">Реконструкція системи водопостачання в смт. Клевань Рівненського району </t>
  </si>
  <si>
    <t>2012-2021</t>
  </si>
  <si>
    <t>з бюджету Корнинської сільської територіальної громади Рівненського району</t>
  </si>
  <si>
    <t>Будівництво дитячого дошкільного закладу по вул.Свободи, 14 в с.Колоденка Рівненського району (в т.ч. коригування проектно-кошторисної документації)</t>
  </si>
  <si>
    <t>2020-2022</t>
  </si>
  <si>
    <t>3,0</t>
  </si>
  <si>
    <t>за рахунок субвенції з державного бюджету місцевим бюджетам на реалізацію інфраструктурних проектів та розвиток об'єктів соціально-культурної сфери</t>
  </si>
  <si>
    <t xml:space="preserve">за рахунок субвенції з державного бюджету місцевим бюджетам на реалізацію проектів ремонтно-реставраційних та консерваційних робіт пам’яток культурної спадщини, що перебувають у комунальній власності </t>
  </si>
  <si>
    <t xml:space="preserve">Реставрація пам’ятки архітектури національного значення ХVІ століття Башта Луцька (охоронний номер 604) — Музей книги та друкарства в м. Острозі Рівненської області </t>
  </si>
  <si>
    <t>2021-2023</t>
  </si>
  <si>
    <t>Реставрація пам’ятки архітектури національного значення Вежа Мурована ХІV століття (охоронний номер 602/1) по вул. Академічній, 5а, у м. Острозі Рівненської області (ремонт реставраційний контрфорсів)</t>
  </si>
  <si>
    <t>0611046</t>
  </si>
  <si>
    <t>1046</t>
  </si>
  <si>
    <t>Централізовані заходи у сфері освіти</t>
  </si>
  <si>
    <t>0611222</t>
  </si>
  <si>
    <t>1222</t>
  </si>
  <si>
    <t xml:space="preserve"> Виконання заходів щодо створення навчально-практичних центрів сучасної професійної (професійно-технічної) освіти за рахунок субвенції з державного бюджету місцевим бюджетам</t>
  </si>
  <si>
    <t>Капітальний ремонт будівлі Рівненського обласного інституту післядипломної педагогічної освіти (заміна покрівлі) в м. Рівне по вул. Чорновола, 74 ( в тому числі виготовлення проектно-кошторисної документації)</t>
  </si>
  <si>
    <t>0</t>
  </si>
  <si>
    <t>2020-2021</t>
  </si>
  <si>
    <t>Капітальний ремонт навчально - виробничої лабораторії по технології виробництва продукції тваринництва Млинівського державного технолого - економічного коледжу по вул. І. Франка, 1 в смт Млинів Млинівського району Рівненської області, в т.ч. проєктні роботи</t>
  </si>
  <si>
    <t>Департамент освіти і науки Рівненської обласної державної адміністрації</t>
  </si>
  <si>
    <t xml:space="preserve">Капітальний ремонт системи опалення (встановлення автоматизованої системи погодозалежного регулювання температури опалення) приміщення спального корпусу Комунального закладу "Костопільська спеціальна школа І-ІІІ ступенів" Рівненської обласної ради. Україна, Рівненська обл. м. Костопіль,пров. Пушкіна, 3 </t>
  </si>
  <si>
    <t>Будівництво освітніх установ та закладів ( з бюджету Сарненської міської  територіальної громади  Сарненського району)</t>
  </si>
  <si>
    <t>Будівництво освітніх установ та закладів ( з бюджету Млинівської селищної  територіальної громади  Дубенського району)</t>
  </si>
  <si>
    <t xml:space="preserve">Реставрація пам’ятки архітектури національного значення Вежа Мурована ХІV століття (охоронний номер 602/1) по вул. Академічній, 5а, у м. Острозі Рівненської області (протиаварійні 
роботи — ремонт покрівлі)
</t>
  </si>
  <si>
    <t>0712010</t>
  </si>
  <si>
    <t>0731</t>
  </si>
  <si>
    <t>Багатопрофільна стаціонарна медична допомога населенню</t>
  </si>
  <si>
    <t>0712152</t>
  </si>
  <si>
    <t>0763</t>
  </si>
  <si>
    <t>Інші програми та заходи у сфері охорони здоров’я</t>
  </si>
  <si>
    <t>в т.ч.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</si>
  <si>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здоров'я</t>
  </si>
  <si>
    <t>0717322</t>
  </si>
  <si>
    <t>7322</t>
  </si>
  <si>
    <t>Будівництво медичних установ та закладів</t>
  </si>
  <si>
    <t xml:space="preserve">Капітальний ремонт відділення «Педіатрія №2» стаціонарного корпусу №1 комунального підприємства «Рівненська обласна дитяча лікарня» Рівненської обласної ради, за адресою вул. Київська, 60, м. Рівне </t>
  </si>
  <si>
    <t>1017380</t>
  </si>
  <si>
    <t>1014010</t>
  </si>
  <si>
    <t>4010</t>
  </si>
  <si>
    <t>0821</t>
  </si>
  <si>
    <t>Фінансова підтримка театрів</t>
  </si>
  <si>
    <t>Ремонт системи електромереж та системи пожежогасіння у будівлях, в тому числі виготовлення проектно-кошторисної документації</t>
  </si>
  <si>
    <t>1017340</t>
  </si>
  <si>
    <t>7340</t>
  </si>
  <si>
    <t>Проектування, реставрація та охорона пам'яток архітектури</t>
  </si>
  <si>
    <t>Реставрація пам’ятки архітектури національного значення Башта Луцька XVI ст. (ох. №604) – Музей книги та друкарства по вул. В’ячеслава Чорновола,3а в м. Острозі Рівненської області</t>
  </si>
  <si>
    <t>2017-2023</t>
  </si>
  <si>
    <t xml:space="preserve">Реставрація пам’ятки архітектури національного значення Вежа Мурована XIV ст. (ох. №602/1) – (комплекс замку князів Острозьких) по  вул. Академічній, 5а в м. Острозі Рівненської області (протиаварійні роботи – ремонт покрівлі) </t>
  </si>
  <si>
    <t>2019-2021</t>
  </si>
  <si>
    <t>Капітальний ремонт системи опалення Музею книги та друкарства за адресою вул. В’ячеслава Чорновола, 3а в м.Острог Рівненської області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</si>
  <si>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</si>
  <si>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</si>
  <si>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</si>
  <si>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</si>
  <si>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0611042</t>
  </si>
  <si>
    <t>1042</t>
  </si>
  <si>
    <t>Додаток  6</t>
  </si>
  <si>
    <t>Капітальний ремонт протипожежного водоймища комунального закладу "Рівненський психоневрологічний інтернат" Рівненської обласної ради, вул, Лісова,1,с.Боянівка Рівненського району</t>
  </si>
  <si>
    <t xml:space="preserve">Капітальний ремонт даху та фасадів адміністративного будинку центру по нарахуванню та здійсненню соціальних виплат по вул. 16 Липня, 79 в м.Рівне      </t>
  </si>
  <si>
    <t>Виготовлення проєктно-кошторисної документації на капітальний ремонт даху 2-ого блоку житлового корпусу комунального закладу "Дубенський будинок-інтернат для громадян похилого віку та інвалідів" Рівненської обласної ради по вул.Лісова,1,с.Боянівка Рівненського району</t>
  </si>
  <si>
    <t>Виготовлення проєктної документації  по об'єкту "Капітальний ремонт системи теплопостачання (влаштування теплового насоса) у  комунальному заклаіді "Рівненський обласний центр з надання соціальних послуг"  Рівненської обласної ради, вул.Ж.Кюрі,21", м.Рівне</t>
  </si>
  <si>
    <t>Виготовлення проєктно-кошторисної документації на капітальний ремонт покрівлі 2-го блоку житлового корпусу КЗ "Урвенський психоневрологічний інтернат" Рівненської обласної ради по вул.Замкова, 53 а, в с.Урвенна, Рівненського району, Рівненської області</t>
  </si>
  <si>
    <t>0813133</t>
  </si>
  <si>
    <t>1040</t>
  </si>
  <si>
    <t>Інші заходи та заклади молодіжної політики</t>
  </si>
  <si>
    <t>1100000</t>
  </si>
  <si>
    <t>Управління у справах молоді та спорту Рівненської  обласної державної адміністрації</t>
  </si>
  <si>
    <t>1110000</t>
  </si>
  <si>
    <t>1113133</t>
  </si>
  <si>
    <t>Департамент соціальної політики Рівненської  обласної державної адміністрації</t>
  </si>
  <si>
    <t>Автоматична пожежна сигналізація та блискавкозахист будівлі пластової оселі "Волошки" по вул.Зелена,29-А в с.Волошки Рівненського району Рівненської області, в тому числі проєктно-кошторисна документація</t>
  </si>
  <si>
    <t>Капітальний ремонт лабораторії на створення навчально-практичного центру діагностики та технічного обслуговування автомобілів Вищого професійного училища № 22 м.Сарни по вул.Технічній,4 (літера П-2) в м .Сарни Рівненської області</t>
  </si>
  <si>
    <t xml:space="preserve"> </t>
  </si>
  <si>
    <t>0611101</t>
  </si>
  <si>
    <t>1101</t>
  </si>
  <si>
    <t>0941</t>
  </si>
  <si>
    <t>Підготовка кадрів закладами фахової передвищої освіти за рахунок коштів місцевого бюджету</t>
  </si>
  <si>
    <t>за рахунок субвенції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</si>
  <si>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0717363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</si>
  <si>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</si>
  <si>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Придбання апарата для гістологічної обробки тканин для комунального закладу “Обласне бюро судово-медичної експертизи” Рівненської обласної ради. Місцезнаходження: 33028, Рівненська обл., м.  Рівне, вул. Драгоманова, буд. 9 А</t>
  </si>
  <si>
    <t>Придбання лабораторного мікроскопа для Комунального закладу “Обласне бюро судово-медичної експертизи” Рівненської обласної ради. Місцезнаходження: 33028, Рівненська обл., м. Рівне, вул. Драгоманова, буд. 9 А</t>
  </si>
  <si>
    <t>Придбання лабораторної центрифуги для Комунального закладу “Обласне бюро судово-медичної експертизи” Рівненської обласної ради. Місцезнаходження: 33028, Рівненська обл., м. Рівне, вул. Драгоманова, буд. 9 А”</t>
  </si>
  <si>
    <t>0611022</t>
  </si>
  <si>
    <t>1022</t>
  </si>
  <si>
    <t>1519770</t>
  </si>
  <si>
    <t>9770</t>
  </si>
  <si>
    <t xml:space="preserve">Інші субвенції з місцевого бюджету </t>
  </si>
  <si>
    <t>1515048</t>
  </si>
  <si>
    <t>5048</t>
  </si>
  <si>
    <t>0810</t>
  </si>
  <si>
    <t>Розвиток спортивної інфраструктури</t>
  </si>
  <si>
    <t>Будівництво універсального спортивного залу спортивного комплексу комунального закладу “Обласна спеціалізована дитячо-юнацька школа олімпійського резерву” Рівненської обласної ради на території Шпанівської сільської ради (в районі вул. Макарова м. Рівне)</t>
  </si>
  <si>
    <t>Реконструкція приймального відділення КНП “Березнівська центральна районна лікарня” Березнівської районної ради на вул. Київська, 19 в м. Березне Рівненської області</t>
  </si>
  <si>
    <t>з бюджету Великоомелянської сільської територіальної громади Рівненського району за рахунок 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</si>
  <si>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Реконструкція басейну ЗОШ І-ІІІ ст. №7 по пров. Шкільному, 2 в м. Дубно, Рівненської області. Коригування</t>
  </si>
  <si>
    <t>Реконструкція системи світлосигнального обладнання ОКП “Міжнародний аеропорт Рівне” за адресою: вулиця Авіаторів, 5 А, с. Велика Омеляна, Рівненський район, Рівненська область</t>
  </si>
  <si>
    <t>1517365</t>
  </si>
  <si>
    <t>7365</t>
  </si>
  <si>
    <t xml:space="preserve"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 </t>
  </si>
  <si>
    <t>Будівництво спортивного залу дитячо-юнацької спортивної школи Здолбунівської районної ради Рівненської області м.Здолбунів, вул.Паркова</t>
  </si>
  <si>
    <t>з бюджету Здолбунівської міської територіальної громади Рівненського району за рахунок 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</si>
  <si>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Реконструкція очисних споруд смт Демидівка по вул. П. Орлика, 2а, Демидівського району Рівненської області</t>
  </si>
  <si>
    <t>з бюджету Демидівської селищної  територіальної громади Дубенського району за рахунок субвенції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</si>
  <si>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з бюджету  Шпанівської сільської територіальної громади Рівненського району</t>
  </si>
  <si>
    <t>з бюджету Здолбунівської міської територіальної громади Рівненського району</t>
  </si>
  <si>
    <t>Капітальний ремонт вул.Залізнична в с.Великий Олексин Рівненського району Рівненської області</t>
  </si>
  <si>
    <t>Капітальний ремонт дорожнього покриття автомобільної дороги  О 180610 Дубровиця-Мочулище- Острівці на ділянці  км 0+ 800 км 5+00 Дубровицького району Рівненської  області .Коригування</t>
  </si>
  <si>
    <t>з бюджету Дубровицької міської територіальної громади Сарненського району</t>
  </si>
  <si>
    <t>з бюджету Корецької міської територіальної громади  Рівненського району</t>
  </si>
  <si>
    <t>Капітальний ремонт дорожнього покриття частини вул.Шевченка від ПК0+00 до ПК5+09 в с.Річки Корецького району Рівненської області</t>
  </si>
  <si>
    <t>Капітальний ремонт  вул.Київська на ділянці від № 178 до буд. № 206 м.Корець Рівненської області</t>
  </si>
  <si>
    <t xml:space="preserve"> Будівництво дошкільного навчального закладу в районі військового містечка в м.Дубно, вул.Семидубська, 32б (в т.ч. коригування проектної документації)</t>
  </si>
  <si>
    <t>від 12 листопада 2021 року № 341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</si>
</sst>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_-* #,##0.0\ &quot;грн.&quot;_-;\-* #,##0.0\ &quot;грн.&quot;_-;_-* &quot;-&quot;?\ &quot;грн.&quot;_-;_-@_-"/>
    <numFmt numFmtId="190" formatCode="_-* #,##0.0\ _г_р_н_._-;\-* #,##0.0\ _г_р_н_._-;_-* &quot;-&quot;?\ _г_р_н_._-;_-@_-"/>
    <numFmt numFmtId="191" formatCode="_-* #,##0.000\ _г_р_н_._-;\-* #,##0.000\ _г_р_н_._-;_-* &quot;-&quot;??\ _г_р_н_._-;_-@_-"/>
    <numFmt numFmtId="192" formatCode="_-* #,##0.0\ _г_р_н_._-;\-* #,##0.0\ _г_р_н_._-;_-* &quot;-&quot;??\ _г_р_н_._-;_-@_-"/>
    <numFmt numFmtId="193" formatCode="_-* #,##0\ _г_р_н_._-;\-* #,##0\ _г_р_н_._-;_-* &quot;-&quot;??\ _г_р_н_._-;_-@_-"/>
    <numFmt numFmtId="194" formatCode="#,##0.00\ _г_р_н_."/>
    <numFmt numFmtId="195" formatCode="#,##0.00\ &quot;грн.&quot;"/>
    <numFmt numFmtId="196" formatCode="#,##0.0\ _г_р_н_."/>
    <numFmt numFmtId="197" formatCode="#,##0\ _г_р_н_."/>
    <numFmt numFmtId="198" formatCode="_-* #,##0.00\ _г_р_н_._-;\-* #,##0.00\ _г_р_н_._-;_-* &quot;-&quot;?\ _г_р_н_._-;_-@_-"/>
    <numFmt numFmtId="199" formatCode="#,##0.0"/>
    <numFmt numFmtId="200" formatCode="_-* #,##0\ _г_р_н_._-;\-* #,##0\ _г_р_н_._-;_-* &quot;-&quot;?\ _г_р_н_._-;_-@_-"/>
    <numFmt numFmtId="201" formatCode="[$-422]d\ mmmm\ yyyy&quot; р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&quot;Так&quot;;&quot;Так&quot;;&quot;Ні&quot;"/>
    <numFmt numFmtId="207" formatCode="&quot;True&quot;;&quot;True&quot;;&quot;False&quot;"/>
    <numFmt numFmtId="208" formatCode="&quot;Увімк&quot;;&quot;Увімк&quot;;&quot;Вимк&quot;"/>
    <numFmt numFmtId="209" formatCode="[$¥€-2]\ ###,000_);[Red]\([$€-2]\ ###,000\)"/>
    <numFmt numFmtId="210" formatCode="#,##0.000"/>
  </numFmts>
  <fonts count="6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 Cyr"/>
      <family val="1"/>
    </font>
    <font>
      <sz val="11"/>
      <name val="Times New Roman"/>
      <family val="1"/>
    </font>
    <font>
      <b/>
      <sz val="13.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8"/>
      <color indexed="10"/>
      <name val="Times New Roman"/>
      <family val="1"/>
    </font>
    <font>
      <sz val="10"/>
      <name val="Arial"/>
      <family val="2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3"/>
      <name val="Times New Roman Cyr"/>
      <family val="0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1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0" fillId="0" borderId="0">
      <alignment vertical="top"/>
      <protection/>
    </xf>
    <xf numFmtId="0" fontId="53" fillId="0" borderId="5" applyNumberFormat="0" applyFill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0" fontId="14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0" borderId="0" applyNumberFormat="0" applyBorder="0" applyAlignment="0" applyProtection="0"/>
    <xf numFmtId="0" fontId="0" fillId="31" borderId="8" applyNumberFormat="0" applyFont="0" applyAlignment="0" applyProtection="0"/>
    <xf numFmtId="0" fontId="59" fillId="29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15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199" fontId="12" fillId="0" borderId="10" xfId="0" applyNumberFormat="1" applyFont="1" applyFill="1" applyBorder="1" applyAlignment="1" applyProtection="1">
      <alignment vertical="top"/>
      <protection/>
    </xf>
    <xf numFmtId="49" fontId="13" fillId="0" borderId="1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vertical="top" wrapText="1"/>
      <protection locked="0"/>
    </xf>
    <xf numFmtId="49" fontId="13" fillId="0" borderId="10" xfId="0" applyNumberFormat="1" applyFont="1" applyBorder="1" applyAlignment="1">
      <alignment horizontal="left" vertical="top" wrapText="1"/>
    </xf>
    <xf numFmtId="0" fontId="17" fillId="34" borderId="10" xfId="0" applyNumberFormat="1" applyFont="1" applyFill="1" applyBorder="1" applyAlignment="1" applyProtection="1">
      <alignment horizontal="left" vertical="center" wrapText="1"/>
      <protection/>
    </xf>
    <xf numFmtId="0" fontId="17" fillId="34" borderId="10" xfId="0" applyFont="1" applyFill="1" applyBorder="1" applyAlignment="1">
      <alignment vertical="center" wrapText="1"/>
    </xf>
    <xf numFmtId="4" fontId="17" fillId="34" borderId="10" xfId="0" applyNumberFormat="1" applyFont="1" applyFill="1" applyBorder="1" applyAlignment="1">
      <alignment vertical="center" wrapText="1"/>
    </xf>
    <xf numFmtId="188" fontId="17" fillId="0" borderId="10" xfId="0" applyNumberFormat="1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vertical="top"/>
      <protection/>
    </xf>
    <xf numFmtId="0" fontId="17" fillId="34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vertical="center"/>
    </xf>
    <xf numFmtId="199" fontId="2" fillId="0" borderId="10" xfId="54" applyNumberFormat="1" applyFont="1" applyBorder="1" applyAlignment="1">
      <alignment vertical="top" wrapText="1"/>
      <protection/>
    </xf>
    <xf numFmtId="0" fontId="1" fillId="0" borderId="10" xfId="0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188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99" fontId="63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199" fontId="17" fillId="0" borderId="1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188" fontId="17" fillId="0" borderId="10" xfId="0" applyNumberFormat="1" applyFont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2" fillId="35" borderId="10" xfId="0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199" fontId="17" fillId="0" borderId="10" xfId="0" applyNumberFormat="1" applyFont="1" applyFill="1" applyBorder="1" applyAlignment="1" applyProtection="1">
      <alignment horizontal="right" vertical="center" wrapText="1"/>
      <protection/>
    </xf>
    <xf numFmtId="199" fontId="17" fillId="34" borderId="10" xfId="0" applyNumberFormat="1" applyFont="1" applyFill="1" applyBorder="1" applyAlignment="1" applyProtection="1">
      <alignment horizontal="right" vertical="center" wrapText="1"/>
      <protection/>
    </xf>
    <xf numFmtId="4" fontId="17" fillId="0" borderId="10" xfId="0" applyNumberFormat="1" applyFont="1" applyFill="1" applyBorder="1" applyAlignment="1" applyProtection="1">
      <alignment horizontal="right" vertical="center" wrapText="1"/>
      <protection/>
    </xf>
    <xf numFmtId="4" fontId="18" fillId="34" borderId="10" xfId="0" applyNumberFormat="1" applyFont="1" applyFill="1" applyBorder="1" applyAlignment="1" applyProtection="1">
      <alignment horizontal="center" vertical="center" wrapText="1"/>
      <protection/>
    </xf>
    <xf numFmtId="199" fontId="18" fillId="34" borderId="10" xfId="0" applyNumberFormat="1" applyFont="1" applyFill="1" applyBorder="1" applyAlignment="1" applyProtection="1">
      <alignment horizontal="center" vertical="center" wrapText="1"/>
      <protection/>
    </xf>
    <xf numFmtId="3" fontId="18" fillId="0" borderId="10" xfId="0" applyNumberFormat="1" applyFont="1" applyFill="1" applyBorder="1" applyAlignment="1" applyProtection="1">
      <alignment horizontal="center" vertical="center" wrapText="1"/>
      <protection/>
    </xf>
    <xf numFmtId="3" fontId="17" fillId="34" borderId="10" xfId="0" applyNumberFormat="1" applyFont="1" applyFill="1" applyBorder="1" applyAlignment="1" applyProtection="1">
      <alignment horizontal="right" vertical="center" wrapText="1"/>
      <protection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1" fillId="34" borderId="10" xfId="0" applyFont="1" applyFill="1" applyBorder="1" applyAlignment="1">
      <alignment horizontal="left" vertical="center" wrapText="1"/>
    </xf>
    <xf numFmtId="3" fontId="18" fillId="34" borderId="10" xfId="0" applyNumberFormat="1" applyFont="1" applyFill="1" applyBorder="1" applyAlignment="1" applyProtection="1">
      <alignment horizontal="center" vertical="center" wrapText="1"/>
      <protection/>
    </xf>
    <xf numFmtId="3" fontId="17" fillId="0" borderId="10" xfId="0" applyNumberFormat="1" applyFont="1" applyFill="1" applyBorder="1" applyAlignment="1" applyProtection="1">
      <alignment horizontal="right" vertical="center" wrapText="1"/>
      <protection/>
    </xf>
    <xf numFmtId="199" fontId="2" fillId="0" borderId="1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center" wrapText="1"/>
    </xf>
    <xf numFmtId="188" fontId="2" fillId="0" borderId="10" xfId="0" applyNumberFormat="1" applyFont="1" applyBorder="1" applyAlignment="1">
      <alignment horizontal="right" vertical="center" wrapText="1"/>
    </xf>
    <xf numFmtId="199" fontId="2" fillId="0" borderId="10" xfId="0" applyNumberFormat="1" applyFont="1" applyBorder="1" applyAlignment="1">
      <alignment horizontal="right" vertical="center" wrapText="1"/>
    </xf>
    <xf numFmtId="0" fontId="1" fillId="33" borderId="10" xfId="60" applyFont="1" applyFill="1" applyBorder="1" applyAlignment="1">
      <alignment horizontal="center" vertical="top" wrapText="1"/>
      <protection/>
    </xf>
    <xf numFmtId="0" fontId="1" fillId="33" borderId="10" xfId="60" applyFont="1" applyFill="1" applyBorder="1" applyAlignment="1">
      <alignment horizontal="right" vertical="top" wrapText="1"/>
      <protection/>
    </xf>
    <xf numFmtId="0" fontId="1" fillId="33" borderId="10" xfId="60" applyFont="1" applyFill="1" applyBorder="1" applyAlignment="1">
      <alignment vertical="top" wrapText="1"/>
      <protection/>
    </xf>
    <xf numFmtId="2" fontId="2" fillId="33" borderId="10" xfId="60" applyNumberFormat="1" applyFont="1" applyFill="1" applyBorder="1" applyAlignment="1">
      <alignment vertical="center" wrapText="1"/>
      <protection/>
    </xf>
    <xf numFmtId="4" fontId="1" fillId="33" borderId="10" xfId="60" applyNumberFormat="1" applyFont="1" applyFill="1" applyBorder="1" applyAlignment="1">
      <alignment horizontal="right" vertical="center"/>
      <protection/>
    </xf>
    <xf numFmtId="3" fontId="1" fillId="33" borderId="10" xfId="60" applyNumberFormat="1" applyFont="1" applyFill="1" applyBorder="1" applyAlignment="1">
      <alignment horizontal="right" vertical="center"/>
      <protection/>
    </xf>
    <xf numFmtId="49" fontId="13" fillId="0" borderId="10" xfId="60" applyNumberFormat="1" applyFont="1" applyBorder="1" applyAlignment="1">
      <alignment horizontal="center" vertical="top" wrapText="1"/>
      <protection/>
    </xf>
    <xf numFmtId="0" fontId="2" fillId="0" borderId="10" xfId="60" applyFont="1" applyBorder="1" applyAlignment="1">
      <alignment horizontal="right" vertical="center" wrapText="1"/>
      <protection/>
    </xf>
    <xf numFmtId="4" fontId="2" fillId="0" borderId="10" xfId="60" applyNumberFormat="1" applyFont="1" applyBorder="1" applyAlignment="1">
      <alignment horizontal="right" vertical="center" wrapText="1"/>
      <protection/>
    </xf>
    <xf numFmtId="199" fontId="2" fillId="0" borderId="10" xfId="60" applyNumberFormat="1" applyFont="1" applyBorder="1" applyAlignment="1">
      <alignment horizontal="right" vertical="center" wrapText="1"/>
      <protection/>
    </xf>
    <xf numFmtId="49" fontId="13" fillId="0" borderId="10" xfId="60" applyNumberFormat="1" applyFont="1" applyBorder="1" applyAlignment="1">
      <alignment horizontal="center" vertical="top" wrapText="1"/>
      <protection/>
    </xf>
    <xf numFmtId="188" fontId="2" fillId="0" borderId="10" xfId="60" applyNumberFormat="1" applyFont="1" applyFill="1" applyBorder="1" applyAlignment="1" applyProtection="1">
      <alignment horizontal="right" vertical="center" wrapText="1"/>
      <protection/>
    </xf>
    <xf numFmtId="0" fontId="18" fillId="0" borderId="10" xfId="60" applyFont="1" applyBorder="1" applyAlignment="1">
      <alignment horizontal="right" vertical="center" wrapText="1"/>
      <protection/>
    </xf>
    <xf numFmtId="4" fontId="18" fillId="0" borderId="10" xfId="60" applyNumberFormat="1" applyFont="1" applyBorder="1" applyAlignment="1">
      <alignment horizontal="right" vertical="center" wrapText="1"/>
      <protection/>
    </xf>
    <xf numFmtId="188" fontId="18" fillId="0" borderId="10" xfId="60" applyNumberFormat="1" applyFont="1" applyBorder="1" applyAlignment="1">
      <alignment horizontal="right" vertical="center" wrapText="1"/>
      <protection/>
    </xf>
    <xf numFmtId="199" fontId="63" fillId="0" borderId="10" xfId="60" applyNumberFormat="1" applyFont="1" applyBorder="1" applyAlignment="1">
      <alignment horizontal="right"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" fontId="17" fillId="36" borderId="10" xfId="0" applyNumberFormat="1" applyFont="1" applyFill="1" applyBorder="1" applyAlignment="1">
      <alignment vertical="center"/>
    </xf>
    <xf numFmtId="0" fontId="17" fillId="0" borderId="10" xfId="60" applyFont="1" applyBorder="1" applyAlignment="1">
      <alignment horizontal="left" vertical="center" wrapText="1"/>
      <protection/>
    </xf>
    <xf numFmtId="0" fontId="18" fillId="0" borderId="10" xfId="0" applyFont="1" applyBorder="1" applyAlignment="1">
      <alignment horizontal="right" vertical="center" wrapText="1"/>
    </xf>
    <xf numFmtId="188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10" xfId="0" applyFont="1" applyFill="1" applyBorder="1" applyAlignment="1">
      <alignment horizontal="right" vertical="center" wrapText="1"/>
    </xf>
    <xf numFmtId="4" fontId="2" fillId="34" borderId="10" xfId="0" applyNumberFormat="1" applyFont="1" applyFill="1" applyBorder="1" applyAlignment="1">
      <alignment vertical="center" wrapText="1"/>
    </xf>
    <xf numFmtId="188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top" wrapText="1"/>
    </xf>
    <xf numFmtId="1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>
      <alignment horizontal="right" vertical="center" wrapText="1"/>
    </xf>
    <xf numFmtId="199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/>
    </xf>
    <xf numFmtId="199" fontId="17" fillId="0" borderId="10" xfId="0" applyNumberFormat="1" applyFont="1" applyFill="1" applyBorder="1" applyAlignment="1" applyProtection="1">
      <alignment horizontal="left" vertical="center" wrapText="1"/>
      <protection/>
    </xf>
    <xf numFmtId="4" fontId="17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99" fontId="17" fillId="0" borderId="10" xfId="54" applyNumberFormat="1" applyFont="1" applyBorder="1" applyAlignment="1">
      <alignment vertical="top" wrapText="1"/>
      <protection/>
    </xf>
    <xf numFmtId="4" fontId="17" fillId="0" borderId="10" xfId="60" applyNumberFormat="1" applyFont="1" applyBorder="1" applyAlignment="1">
      <alignment horizontal="right" vertical="center" wrapText="1"/>
      <protection/>
    </xf>
    <xf numFmtId="49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17" fillId="34" borderId="10" xfId="53" applyFont="1" applyFill="1" applyBorder="1" applyAlignment="1">
      <alignment horizontal="left" vertical="center" wrapText="1"/>
      <protection/>
    </xf>
    <xf numFmtId="199" fontId="19" fillId="0" borderId="10" xfId="54" applyNumberFormat="1" applyFont="1" applyBorder="1" applyAlignment="1">
      <alignment vertical="top" wrapText="1"/>
      <protection/>
    </xf>
    <xf numFmtId="199" fontId="19" fillId="0" borderId="10" xfId="0" applyNumberFormat="1" applyFont="1" applyFill="1" applyBorder="1" applyAlignment="1" applyProtection="1">
      <alignment horizontal="right" vertical="center" wrapText="1"/>
      <protection/>
    </xf>
    <xf numFmtId="4" fontId="19" fillId="0" borderId="10" xfId="0" applyNumberFormat="1" applyFont="1" applyFill="1" applyBorder="1" applyAlignment="1" applyProtection="1">
      <alignment horizontal="right" vertical="center" wrapText="1"/>
      <protection/>
    </xf>
    <xf numFmtId="199" fontId="19" fillId="34" borderId="10" xfId="0" applyNumberFormat="1" applyFont="1" applyFill="1" applyBorder="1" applyAlignment="1" applyProtection="1">
      <alignment horizontal="right" vertical="center" wrapText="1"/>
      <protection/>
    </xf>
    <xf numFmtId="3" fontId="19" fillId="34" borderId="10" xfId="0" applyNumberFormat="1" applyFont="1" applyFill="1" applyBorder="1" applyAlignment="1" applyProtection="1">
      <alignment horizontal="right" vertical="center" wrapText="1"/>
      <protection/>
    </xf>
    <xf numFmtId="4" fontId="19" fillId="34" borderId="10" xfId="0" applyNumberFormat="1" applyFont="1" applyFill="1" applyBorder="1" applyAlignment="1" applyProtection="1">
      <alignment horizontal="right" vertical="center" wrapText="1"/>
      <protection/>
    </xf>
    <xf numFmtId="0" fontId="19" fillId="34" borderId="10" xfId="0" applyFont="1" applyFill="1" applyBorder="1" applyAlignment="1">
      <alignment horizontal="left" vertical="center" wrapText="1"/>
    </xf>
    <xf numFmtId="199" fontId="19" fillId="0" borderId="10" xfId="0" applyNumberFormat="1" applyFont="1" applyFill="1" applyBorder="1" applyAlignment="1" applyProtection="1">
      <alignment horizontal="left" vertical="center" wrapText="1"/>
      <protection/>
    </xf>
    <xf numFmtId="1" fontId="19" fillId="0" borderId="10" xfId="0" applyNumberFormat="1" applyFont="1" applyFill="1" applyBorder="1" applyAlignment="1" applyProtection="1">
      <alignment horizontal="right" vertical="center" wrapText="1"/>
      <protection/>
    </xf>
    <xf numFmtId="0" fontId="23" fillId="35" borderId="10" xfId="0" applyFont="1" applyFill="1" applyBorder="1" applyAlignment="1">
      <alignment horizontal="right" vertical="center" wrapText="1"/>
    </xf>
    <xf numFmtId="188" fontId="19" fillId="35" borderId="10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right"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9" fontId="24" fillId="0" borderId="10" xfId="0" applyNumberFormat="1" applyFont="1" applyFill="1" applyBorder="1" applyAlignment="1">
      <alignment horizontal="right" vertical="center" wrapText="1"/>
    </xf>
    <xf numFmtId="0" fontId="19" fillId="35" borderId="10" xfId="0" applyFont="1" applyFill="1" applyBorder="1" applyAlignment="1">
      <alignment horizontal="right" vertical="center" wrapText="1"/>
    </xf>
    <xf numFmtId="4" fontId="19" fillId="35" borderId="10" xfId="0" applyNumberFormat="1" applyFont="1" applyFill="1" applyBorder="1" applyAlignment="1" applyProtection="1">
      <alignment horizontal="center" vertical="center" wrapText="1"/>
      <protection/>
    </xf>
    <xf numFmtId="4" fontId="22" fillId="0" borderId="10" xfId="0" applyNumberFormat="1" applyFont="1" applyBorder="1" applyAlignment="1">
      <alignment vertical="center"/>
    </xf>
    <xf numFmtId="49" fontId="24" fillId="0" borderId="10" xfId="0" applyNumberFormat="1" applyFont="1" applyFill="1" applyBorder="1" applyAlignment="1">
      <alignment horizontal="left" vertical="top" wrapText="1"/>
    </xf>
    <xf numFmtId="4" fontId="19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wrapText="1"/>
    </xf>
    <xf numFmtId="4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right" vertical="center" wrapText="1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/>
    </xf>
    <xf numFmtId="188" fontId="17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49" fontId="64" fillId="37" borderId="10" xfId="0" applyNumberFormat="1" applyFont="1" applyFill="1" applyBorder="1" applyAlignment="1">
      <alignment vertical="top" wrapText="1"/>
    </xf>
    <xf numFmtId="188" fontId="64" fillId="0" borderId="10" xfId="60" applyNumberFormat="1" applyFont="1" applyBorder="1" applyAlignment="1">
      <alignment horizontal="right" vertical="center" wrapText="1"/>
      <protection/>
    </xf>
    <xf numFmtId="49" fontId="13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6" fillId="0" borderId="10" xfId="0" applyNumberFormat="1" applyFont="1" applyFill="1" applyBorder="1" applyAlignment="1">
      <alignment horizontal="right" vertical="top" wrapText="1"/>
    </xf>
    <xf numFmtId="49" fontId="13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center" wrapText="1"/>
    </xf>
    <xf numFmtId="4" fontId="2" fillId="38" borderId="10" xfId="0" applyNumberFormat="1" applyFont="1" applyFill="1" applyBorder="1" applyAlignment="1">
      <alignment vertical="center"/>
    </xf>
    <xf numFmtId="188" fontId="2" fillId="34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188" fontId="2" fillId="34" borderId="10" xfId="0" applyNumberFormat="1" applyFont="1" applyFill="1" applyBorder="1" applyAlignment="1">
      <alignment horizontal="right" vertical="center" wrapText="1"/>
    </xf>
    <xf numFmtId="199" fontId="65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vertical="top" wrapText="1"/>
    </xf>
    <xf numFmtId="188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vertical="top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9" fontId="13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horizontal="right" vertical="top"/>
    </xf>
    <xf numFmtId="3" fontId="27" fillId="0" borderId="10" xfId="0" applyNumberFormat="1" applyFont="1" applyFill="1" applyBorder="1" applyAlignment="1">
      <alignment horizontal="right" vertical="top" wrapText="1"/>
    </xf>
    <xf numFmtId="4" fontId="2" fillId="34" borderId="10" xfId="0" applyNumberFormat="1" applyFont="1" applyFill="1" applyBorder="1" applyAlignment="1">
      <alignment vertical="top"/>
    </xf>
    <xf numFmtId="0" fontId="7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right" vertical="top" wrapText="1"/>
      <protection locked="0"/>
    </xf>
    <xf numFmtId="178" fontId="5" fillId="0" borderId="0" xfId="43" applyFont="1" applyFill="1" applyBorder="1" applyAlignment="1" applyProtection="1">
      <alignment horizontal="left" vertical="top" wrapText="1"/>
      <protection locked="0"/>
    </xf>
    <xf numFmtId="49" fontId="16" fillId="0" borderId="11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</cellXfs>
  <cellStyles count="5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Грошовий 2" xfId="45"/>
    <cellStyle name="Грошовий 3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4" xfId="53"/>
    <cellStyle name="Звичайний_Додаток _ 3 зм_ни 4575" xfId="54"/>
    <cellStyle name="Зв'язана клітинка" xfId="55"/>
    <cellStyle name="Контрольна клітинка" xfId="56"/>
    <cellStyle name="Назва" xfId="57"/>
    <cellStyle name="Обчислення" xfId="58"/>
    <cellStyle name="Обычный 2" xfId="59"/>
    <cellStyle name="Обычный 3" xfId="60"/>
    <cellStyle name="Обычный_Пропозиції _17.08.2007" xfId="61"/>
    <cellStyle name="Followed Hyperlink" xfId="62"/>
    <cellStyle name="Підсумок" xfId="63"/>
    <cellStyle name="Поганий" xfId="64"/>
    <cellStyle name="Примітка" xfId="65"/>
    <cellStyle name="Результат" xfId="66"/>
    <cellStyle name="Середній" xfId="67"/>
    <cellStyle name="Текст попередження" xfId="68"/>
    <cellStyle name="Текст пояснення" xfId="69"/>
    <cellStyle name="Comma" xfId="70"/>
    <cellStyle name="Comma [0]" xfId="71"/>
    <cellStyle name="Фінансовий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2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125" defaultRowHeight="12.75"/>
  <cols>
    <col min="1" max="1" width="13.50390625" style="2" customWidth="1"/>
    <col min="2" max="2" width="13.125" style="2" customWidth="1"/>
    <col min="3" max="3" width="14.00390625" style="2" customWidth="1"/>
    <col min="4" max="4" width="45.50390625" style="2" customWidth="1"/>
    <col min="5" max="5" width="45.00390625" style="2" customWidth="1"/>
    <col min="6" max="6" width="13.50390625" style="2" customWidth="1"/>
    <col min="7" max="7" width="15.75390625" style="2" customWidth="1"/>
    <col min="8" max="8" width="13.00390625" style="2" customWidth="1"/>
    <col min="9" max="9" width="17.75390625" style="2" customWidth="1"/>
    <col min="10" max="10" width="12.875" style="2" customWidth="1"/>
    <col min="11" max="11" width="14.25390625" style="2" bestFit="1" customWidth="1"/>
    <col min="12" max="16384" width="9.125" style="2" customWidth="1"/>
  </cols>
  <sheetData>
    <row r="1" spans="1:9" ht="15">
      <c r="A1" s="3"/>
      <c r="B1" s="3"/>
      <c r="C1" s="3"/>
      <c r="F1" s="21" t="s">
        <v>206</v>
      </c>
      <c r="I1" s="21"/>
    </row>
    <row r="2" spans="1:6" ht="15">
      <c r="A2" s="3"/>
      <c r="B2" s="3"/>
      <c r="C2" s="3"/>
      <c r="F2" s="2" t="s">
        <v>0</v>
      </c>
    </row>
    <row r="3" spans="1:6" ht="15">
      <c r="A3" s="3"/>
      <c r="B3" s="3"/>
      <c r="C3" s="3"/>
      <c r="F3" s="14" t="s">
        <v>54</v>
      </c>
    </row>
    <row r="4" spans="1:6" ht="14.25" customHeight="1">
      <c r="A4" s="1"/>
      <c r="B4" s="1"/>
      <c r="F4" s="2" t="s">
        <v>263</v>
      </c>
    </row>
    <row r="5" spans="2:10" ht="44.25" customHeight="1">
      <c r="B5" s="181" t="s">
        <v>53</v>
      </c>
      <c r="C5" s="181"/>
      <c r="D5" s="181"/>
      <c r="E5" s="181"/>
      <c r="F5" s="181"/>
      <c r="G5" s="181"/>
      <c r="H5" s="181"/>
      <c r="I5" s="181"/>
      <c r="J5" s="181"/>
    </row>
    <row r="6" spans="1:10" ht="17.25">
      <c r="A6" s="184">
        <v>17100000000</v>
      </c>
      <c r="B6" s="184"/>
      <c r="C6" s="26"/>
      <c r="D6" s="26"/>
      <c r="E6" s="26"/>
      <c r="F6" s="26"/>
      <c r="G6" s="26"/>
      <c r="H6" s="26"/>
      <c r="I6" s="26"/>
      <c r="J6" s="26"/>
    </row>
    <row r="7" spans="1:10" ht="17.25">
      <c r="A7" s="185" t="s">
        <v>12</v>
      </c>
      <c r="B7" s="185"/>
      <c r="C7" s="26"/>
      <c r="D7" s="26"/>
      <c r="E7" s="26"/>
      <c r="F7" s="26"/>
      <c r="G7" s="26"/>
      <c r="H7" s="26"/>
      <c r="I7" s="26"/>
      <c r="J7" s="26"/>
    </row>
    <row r="9" spans="1:10" ht="111.75">
      <c r="A9" s="23" t="s">
        <v>13</v>
      </c>
      <c r="B9" s="23" t="s">
        <v>14</v>
      </c>
      <c r="C9" s="23" t="s">
        <v>8</v>
      </c>
      <c r="D9" s="16" t="s">
        <v>15</v>
      </c>
      <c r="E9" s="8" t="s">
        <v>16</v>
      </c>
      <c r="F9" s="8" t="s">
        <v>17</v>
      </c>
      <c r="G9" s="8" t="s">
        <v>18</v>
      </c>
      <c r="H9" s="8" t="s">
        <v>19</v>
      </c>
      <c r="I9" s="8" t="s">
        <v>20</v>
      </c>
      <c r="J9" s="8" t="s">
        <v>21</v>
      </c>
    </row>
    <row r="10" spans="1:10" ht="15">
      <c r="A10" s="24">
        <v>1</v>
      </c>
      <c r="B10" s="24">
        <v>2</v>
      </c>
      <c r="C10" s="24">
        <v>3</v>
      </c>
      <c r="D10" s="22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</row>
    <row r="11" spans="1:10" ht="15">
      <c r="A11" s="7" t="s">
        <v>94</v>
      </c>
      <c r="B11" s="13"/>
      <c r="C11" s="5"/>
      <c r="D11" s="5" t="s">
        <v>95</v>
      </c>
      <c r="E11" s="7" t="s">
        <v>11</v>
      </c>
      <c r="F11" s="6"/>
      <c r="G11" s="6"/>
      <c r="H11" s="6"/>
      <c r="I11" s="57">
        <f>I13</f>
        <v>-22500</v>
      </c>
      <c r="J11" s="58"/>
    </row>
    <row r="12" spans="1:10" ht="15">
      <c r="A12" s="7" t="s">
        <v>96</v>
      </c>
      <c r="B12" s="13"/>
      <c r="C12" s="5"/>
      <c r="D12" s="5" t="s">
        <v>95</v>
      </c>
      <c r="E12" s="7"/>
      <c r="F12" s="6"/>
      <c r="G12" s="6"/>
      <c r="H12" s="6"/>
      <c r="I12" s="57">
        <f>I13</f>
        <v>-22500</v>
      </c>
      <c r="J12" s="58"/>
    </row>
    <row r="13" spans="1:10" ht="77.25">
      <c r="A13" s="17" t="s">
        <v>200</v>
      </c>
      <c r="B13" s="17" t="s">
        <v>201</v>
      </c>
      <c r="C13" s="17" t="s">
        <v>202</v>
      </c>
      <c r="D13" s="18" t="s">
        <v>203</v>
      </c>
      <c r="E13" s="8"/>
      <c r="F13" s="59"/>
      <c r="G13" s="59"/>
      <c r="H13" s="59"/>
      <c r="I13" s="60">
        <v>-22500</v>
      </c>
      <c r="J13" s="61"/>
    </row>
    <row r="14" spans="1:10" ht="15">
      <c r="A14" s="7" t="s">
        <v>41</v>
      </c>
      <c r="B14" s="13"/>
      <c r="C14" s="5"/>
      <c r="D14" s="5" t="s">
        <v>42</v>
      </c>
      <c r="E14" s="7" t="s">
        <v>11</v>
      </c>
      <c r="F14" s="6"/>
      <c r="G14" s="6"/>
      <c r="H14" s="6"/>
      <c r="I14" s="57">
        <f>I16</f>
        <v>867000</v>
      </c>
      <c r="J14" s="58"/>
    </row>
    <row r="15" spans="1:10" ht="15">
      <c r="A15" s="7" t="s">
        <v>43</v>
      </c>
      <c r="B15" s="13"/>
      <c r="C15" s="5"/>
      <c r="D15" s="5" t="s">
        <v>42</v>
      </c>
      <c r="E15" s="7"/>
      <c r="F15" s="6"/>
      <c r="G15" s="6"/>
      <c r="H15" s="6"/>
      <c r="I15" s="57">
        <f>I16</f>
        <v>867000</v>
      </c>
      <c r="J15" s="58"/>
    </row>
    <row r="16" spans="1:10" ht="46.5">
      <c r="A16" s="17" t="s">
        <v>44</v>
      </c>
      <c r="B16" s="17" t="s">
        <v>45</v>
      </c>
      <c r="C16" s="17" t="s">
        <v>10</v>
      </c>
      <c r="D16" s="18" t="s">
        <v>46</v>
      </c>
      <c r="E16" s="8"/>
      <c r="F16" s="59"/>
      <c r="G16" s="59"/>
      <c r="H16" s="59"/>
      <c r="I16" s="60">
        <v>867000</v>
      </c>
      <c r="J16" s="61"/>
    </row>
    <row r="17" spans="1:10" ht="30">
      <c r="A17" s="7" t="s">
        <v>47</v>
      </c>
      <c r="B17" s="13"/>
      <c r="C17" s="5"/>
      <c r="D17" s="5" t="s">
        <v>48</v>
      </c>
      <c r="E17" s="7" t="s">
        <v>11</v>
      </c>
      <c r="F17" s="6"/>
      <c r="G17" s="6"/>
      <c r="H17" s="6"/>
      <c r="I17" s="57">
        <f>I18</f>
        <v>-58082964.03</v>
      </c>
      <c r="J17" s="58"/>
    </row>
    <row r="18" spans="1:10" ht="30">
      <c r="A18" s="7" t="s">
        <v>49</v>
      </c>
      <c r="B18" s="13"/>
      <c r="C18" s="5"/>
      <c r="D18" s="5" t="s">
        <v>48</v>
      </c>
      <c r="E18" s="7"/>
      <c r="F18" s="6"/>
      <c r="G18" s="6"/>
      <c r="H18" s="6"/>
      <c r="I18" s="57">
        <f>SUM(I19:I29)</f>
        <v>-58082964.03</v>
      </c>
      <c r="J18" s="58"/>
    </row>
    <row r="19" spans="1:10" ht="15">
      <c r="A19" s="20" t="s">
        <v>159</v>
      </c>
      <c r="B19" s="17" t="s">
        <v>160</v>
      </c>
      <c r="C19" s="17" t="s">
        <v>50</v>
      </c>
      <c r="D19" s="148" t="s">
        <v>161</v>
      </c>
      <c r="E19" s="149"/>
      <c r="F19" s="59"/>
      <c r="G19" s="59"/>
      <c r="H19" s="59"/>
      <c r="I19" s="42">
        <v>-21560280</v>
      </c>
      <c r="J19" s="61"/>
    </row>
    <row r="20" spans="1:10" ht="30.75">
      <c r="A20" s="20" t="s">
        <v>97</v>
      </c>
      <c r="B20" s="17" t="s">
        <v>98</v>
      </c>
      <c r="C20" s="17" t="s">
        <v>99</v>
      </c>
      <c r="D20" s="150" t="s">
        <v>100</v>
      </c>
      <c r="E20" s="149"/>
      <c r="F20" s="59"/>
      <c r="G20" s="59"/>
      <c r="H20" s="59"/>
      <c r="I20" s="42">
        <v>-2563152</v>
      </c>
      <c r="J20" s="61"/>
    </row>
    <row r="21" spans="1:10" ht="61.5">
      <c r="A21" s="20" t="s">
        <v>101</v>
      </c>
      <c r="B21" s="17" t="s">
        <v>102</v>
      </c>
      <c r="C21" s="17" t="s">
        <v>103</v>
      </c>
      <c r="D21" s="150" t="s">
        <v>104</v>
      </c>
      <c r="E21" s="149"/>
      <c r="F21" s="59"/>
      <c r="G21" s="59"/>
      <c r="H21" s="59"/>
      <c r="I21" s="42">
        <v>-6717812</v>
      </c>
      <c r="J21" s="61"/>
    </row>
    <row r="22" spans="1:10" ht="46.5">
      <c r="A22" s="20" t="s">
        <v>105</v>
      </c>
      <c r="B22" s="17" t="s">
        <v>106</v>
      </c>
      <c r="C22" s="17" t="s">
        <v>103</v>
      </c>
      <c r="D22" s="150" t="s">
        <v>107</v>
      </c>
      <c r="E22" s="149"/>
      <c r="F22" s="59"/>
      <c r="G22" s="59"/>
      <c r="H22" s="59"/>
      <c r="I22" s="42">
        <v>-5700335</v>
      </c>
      <c r="J22" s="61"/>
    </row>
    <row r="23" spans="1:10" ht="123.75">
      <c r="A23" s="20" t="s">
        <v>108</v>
      </c>
      <c r="B23" s="17" t="s">
        <v>109</v>
      </c>
      <c r="C23" s="17" t="s">
        <v>110</v>
      </c>
      <c r="D23" s="150" t="s">
        <v>111</v>
      </c>
      <c r="E23" s="149"/>
      <c r="F23" s="59"/>
      <c r="G23" s="59"/>
      <c r="H23" s="59"/>
      <c r="I23" s="42">
        <v>-8696076.030000001</v>
      </c>
      <c r="J23" s="61"/>
    </row>
    <row r="24" spans="1:10" ht="30.75">
      <c r="A24" s="17" t="s">
        <v>56</v>
      </c>
      <c r="B24" s="17" t="s">
        <v>57</v>
      </c>
      <c r="C24" s="17" t="s">
        <v>50</v>
      </c>
      <c r="D24" s="28" t="s">
        <v>58</v>
      </c>
      <c r="E24" s="97" t="s">
        <v>55</v>
      </c>
      <c r="F24" s="98"/>
      <c r="G24" s="98"/>
      <c r="H24" s="98"/>
      <c r="I24" s="159">
        <v>-6336500</v>
      </c>
      <c r="J24" s="61"/>
    </row>
    <row r="25" spans="1:10" ht="77.25">
      <c r="A25" s="20" t="s">
        <v>73</v>
      </c>
      <c r="B25" s="17" t="s">
        <v>74</v>
      </c>
      <c r="C25" s="17" t="s">
        <v>50</v>
      </c>
      <c r="D25" s="28" t="s">
        <v>75</v>
      </c>
      <c r="E25" s="97"/>
      <c r="F25" s="98"/>
      <c r="G25" s="98"/>
      <c r="H25" s="98"/>
      <c r="I25" s="42">
        <v>-3150000</v>
      </c>
      <c r="J25" s="61"/>
    </row>
    <row r="26" spans="1:10" ht="93">
      <c r="A26" s="17" t="s">
        <v>66</v>
      </c>
      <c r="B26" s="17" t="s">
        <v>67</v>
      </c>
      <c r="C26" s="17" t="s">
        <v>26</v>
      </c>
      <c r="D26" s="151" t="s">
        <v>68</v>
      </c>
      <c r="E26" s="150" t="s">
        <v>165</v>
      </c>
      <c r="F26" s="104" t="s">
        <v>136</v>
      </c>
      <c r="G26" s="105">
        <v>4000000</v>
      </c>
      <c r="H26" s="99" t="s">
        <v>166</v>
      </c>
      <c r="I26" s="42">
        <v>-1000000</v>
      </c>
      <c r="J26" s="106">
        <v>25</v>
      </c>
    </row>
    <row r="27" spans="1:10" ht="93">
      <c r="A27" s="17" t="s">
        <v>66</v>
      </c>
      <c r="B27" s="17" t="s">
        <v>67</v>
      </c>
      <c r="C27" s="17" t="s">
        <v>26</v>
      </c>
      <c r="D27" s="151" t="s">
        <v>171</v>
      </c>
      <c r="E27" s="18" t="s">
        <v>221</v>
      </c>
      <c r="F27" s="104" t="s">
        <v>167</v>
      </c>
      <c r="G27" s="105">
        <v>1424815</v>
      </c>
      <c r="H27" s="99">
        <v>70.5</v>
      </c>
      <c r="I27" s="42">
        <v>-420000</v>
      </c>
      <c r="J27" s="106">
        <v>100</v>
      </c>
    </row>
    <row r="28" spans="1:10" ht="108">
      <c r="A28" s="17" t="s">
        <v>66</v>
      </c>
      <c r="B28" s="17" t="s">
        <v>67</v>
      </c>
      <c r="C28" s="17" t="s">
        <v>26</v>
      </c>
      <c r="D28" s="151" t="s">
        <v>172</v>
      </c>
      <c r="E28" s="150" t="s">
        <v>168</v>
      </c>
      <c r="F28" s="104" t="s">
        <v>152</v>
      </c>
      <c r="G28" s="105">
        <v>3937434</v>
      </c>
      <c r="H28" s="99">
        <v>2</v>
      </c>
      <c r="I28" s="42">
        <v>-420000</v>
      </c>
      <c r="J28" s="106">
        <v>11</v>
      </c>
    </row>
    <row r="29" spans="1:10" ht="123.75">
      <c r="A29" s="17" t="s">
        <v>66</v>
      </c>
      <c r="B29" s="17" t="s">
        <v>67</v>
      </c>
      <c r="C29" s="17" t="s">
        <v>26</v>
      </c>
      <c r="D29" s="103" t="s">
        <v>68</v>
      </c>
      <c r="E29" s="150" t="s">
        <v>69</v>
      </c>
      <c r="F29" s="104">
        <v>2021</v>
      </c>
      <c r="G29" s="105">
        <v>1518809</v>
      </c>
      <c r="H29" s="99">
        <v>0</v>
      </c>
      <c r="I29" s="42">
        <v>-1518809</v>
      </c>
      <c r="J29" s="106">
        <v>100</v>
      </c>
    </row>
    <row r="30" spans="1:10" ht="30">
      <c r="A30" s="7" t="s">
        <v>47</v>
      </c>
      <c r="B30" s="13"/>
      <c r="C30" s="5"/>
      <c r="D30" s="5" t="s">
        <v>169</v>
      </c>
      <c r="E30" s="7" t="s">
        <v>11</v>
      </c>
      <c r="F30" s="6"/>
      <c r="G30" s="6"/>
      <c r="H30" s="6"/>
      <c r="I30" s="57">
        <f>I31</f>
        <v>66729337.42</v>
      </c>
      <c r="J30" s="58"/>
    </row>
    <row r="31" spans="1:10" ht="30">
      <c r="A31" s="7" t="s">
        <v>49</v>
      </c>
      <c r="B31" s="13"/>
      <c r="C31" s="5"/>
      <c r="D31" s="5" t="s">
        <v>169</v>
      </c>
      <c r="E31" s="7"/>
      <c r="F31" s="6"/>
      <c r="G31" s="6"/>
      <c r="H31" s="6"/>
      <c r="I31" s="57">
        <f>SUM(I32:I45)</f>
        <v>66729337.42</v>
      </c>
      <c r="J31" s="58"/>
    </row>
    <row r="32" spans="1:10" ht="61.5">
      <c r="A32" s="20" t="s">
        <v>233</v>
      </c>
      <c r="B32" s="17" t="s">
        <v>234</v>
      </c>
      <c r="C32" s="17" t="s">
        <v>103</v>
      </c>
      <c r="D32" s="148" t="s">
        <v>104</v>
      </c>
      <c r="E32" s="149"/>
      <c r="F32" s="59"/>
      <c r="G32" s="59"/>
      <c r="H32" s="59"/>
      <c r="I32" s="42">
        <v>350416.8</v>
      </c>
      <c r="J32" s="61"/>
    </row>
    <row r="33" spans="1:10" ht="61.5">
      <c r="A33" s="20" t="s">
        <v>204</v>
      </c>
      <c r="B33" s="17" t="s">
        <v>205</v>
      </c>
      <c r="C33" s="17" t="s">
        <v>103</v>
      </c>
      <c r="D33" s="148" t="s">
        <v>104</v>
      </c>
      <c r="E33" s="149"/>
      <c r="F33" s="59"/>
      <c r="G33" s="59"/>
      <c r="H33" s="59"/>
      <c r="I33" s="42">
        <v>817637.39</v>
      </c>
      <c r="J33" s="61"/>
    </row>
    <row r="34" spans="1:10" ht="15">
      <c r="A34" s="20" t="s">
        <v>159</v>
      </c>
      <c r="B34" s="17" t="s">
        <v>160</v>
      </c>
      <c r="C34" s="17" t="s">
        <v>50</v>
      </c>
      <c r="D34" s="148" t="s">
        <v>161</v>
      </c>
      <c r="E34" s="149"/>
      <c r="F34" s="59"/>
      <c r="G34" s="59"/>
      <c r="H34" s="59"/>
      <c r="I34" s="42">
        <v>21447580</v>
      </c>
      <c r="J34" s="61"/>
    </row>
    <row r="35" spans="1:10" ht="30.75">
      <c r="A35" s="20" t="s">
        <v>97</v>
      </c>
      <c r="B35" s="17" t="s">
        <v>98</v>
      </c>
      <c r="C35" s="17" t="s">
        <v>99</v>
      </c>
      <c r="D35" s="150" t="s">
        <v>100</v>
      </c>
      <c r="E35" s="149"/>
      <c r="F35" s="59"/>
      <c r="G35" s="59"/>
      <c r="H35" s="59"/>
      <c r="I35" s="42">
        <v>2563152</v>
      </c>
      <c r="J35" s="61"/>
    </row>
    <row r="36" spans="1:10" ht="61.5">
      <c r="A36" s="20" t="s">
        <v>101</v>
      </c>
      <c r="B36" s="17" t="s">
        <v>102</v>
      </c>
      <c r="C36" s="17" t="s">
        <v>103</v>
      </c>
      <c r="D36" s="150" t="s">
        <v>104</v>
      </c>
      <c r="E36" s="149"/>
      <c r="F36" s="59"/>
      <c r="G36" s="59"/>
      <c r="H36" s="59"/>
      <c r="I36" s="42">
        <v>6717812</v>
      </c>
      <c r="J36" s="61"/>
    </row>
    <row r="37" spans="1:10" ht="46.5">
      <c r="A37" s="20" t="s">
        <v>105</v>
      </c>
      <c r="B37" s="17" t="s">
        <v>106</v>
      </c>
      <c r="C37" s="17" t="s">
        <v>103</v>
      </c>
      <c r="D37" s="150" t="s">
        <v>107</v>
      </c>
      <c r="E37" s="149"/>
      <c r="F37" s="59"/>
      <c r="G37" s="59"/>
      <c r="H37" s="59"/>
      <c r="I37" s="42">
        <v>5700335</v>
      </c>
      <c r="J37" s="61"/>
    </row>
    <row r="38" spans="1:10" ht="123.75">
      <c r="A38" s="20" t="s">
        <v>108</v>
      </c>
      <c r="B38" s="17" t="s">
        <v>109</v>
      </c>
      <c r="C38" s="17" t="s">
        <v>110</v>
      </c>
      <c r="D38" s="150" t="s">
        <v>111</v>
      </c>
      <c r="E38" s="149"/>
      <c r="F38" s="59"/>
      <c r="G38" s="59"/>
      <c r="H38" s="59"/>
      <c r="I38" s="42">
        <v>8696076.030000001</v>
      </c>
      <c r="J38" s="61"/>
    </row>
    <row r="39" spans="1:10" ht="46.5">
      <c r="A39" s="20" t="s">
        <v>223</v>
      </c>
      <c r="B39" s="20" t="s">
        <v>224</v>
      </c>
      <c r="C39" s="20" t="s">
        <v>225</v>
      </c>
      <c r="D39" s="173" t="s">
        <v>226</v>
      </c>
      <c r="E39" s="97" t="s">
        <v>55</v>
      </c>
      <c r="F39" s="59"/>
      <c r="G39" s="59"/>
      <c r="H39" s="59"/>
      <c r="I39" s="42">
        <v>490000</v>
      </c>
      <c r="J39" s="61"/>
    </row>
    <row r="40" spans="1:10" ht="30.75">
      <c r="A40" s="17" t="s">
        <v>56</v>
      </c>
      <c r="B40" s="17" t="s">
        <v>57</v>
      </c>
      <c r="C40" s="17" t="s">
        <v>50</v>
      </c>
      <c r="D40" s="28" t="s">
        <v>58</v>
      </c>
      <c r="E40" s="97" t="s">
        <v>55</v>
      </c>
      <c r="F40" s="98"/>
      <c r="G40" s="98"/>
      <c r="H40" s="98"/>
      <c r="I40" s="42">
        <v>10108000</v>
      </c>
      <c r="J40" s="61"/>
    </row>
    <row r="41" spans="1:10" ht="77.25">
      <c r="A41" s="20" t="s">
        <v>73</v>
      </c>
      <c r="B41" s="17" t="s">
        <v>74</v>
      </c>
      <c r="C41" s="17" t="s">
        <v>50</v>
      </c>
      <c r="D41" s="28" t="s">
        <v>75</v>
      </c>
      <c r="E41" s="97"/>
      <c r="F41" s="98"/>
      <c r="G41" s="98"/>
      <c r="H41" s="98"/>
      <c r="I41" s="42">
        <v>3150000</v>
      </c>
      <c r="J41" s="61"/>
    </row>
    <row r="42" spans="1:10" ht="79.5" customHeight="1">
      <c r="A42" s="20" t="s">
        <v>162</v>
      </c>
      <c r="B42" s="17" t="s">
        <v>163</v>
      </c>
      <c r="C42" s="17" t="s">
        <v>50</v>
      </c>
      <c r="D42" s="148" t="s">
        <v>164</v>
      </c>
      <c r="E42" s="97"/>
      <c r="F42" s="98"/>
      <c r="G42" s="98"/>
      <c r="H42" s="98"/>
      <c r="I42" s="42">
        <v>3850000</v>
      </c>
      <c r="J42" s="61"/>
    </row>
    <row r="43" spans="1:10" ht="93">
      <c r="A43" s="17" t="s">
        <v>66</v>
      </c>
      <c r="B43" s="17" t="s">
        <v>67</v>
      </c>
      <c r="C43" s="17" t="s">
        <v>26</v>
      </c>
      <c r="D43" s="151" t="s">
        <v>68</v>
      </c>
      <c r="E43" s="150" t="s">
        <v>165</v>
      </c>
      <c r="F43" s="104" t="s">
        <v>136</v>
      </c>
      <c r="G43" s="105">
        <v>4000000</v>
      </c>
      <c r="H43" s="99">
        <v>0</v>
      </c>
      <c r="I43" s="42">
        <v>1000000</v>
      </c>
      <c r="J43" s="106">
        <v>25</v>
      </c>
    </row>
    <row r="44" spans="1:15" ht="93">
      <c r="A44" s="17" t="s">
        <v>66</v>
      </c>
      <c r="B44" s="17" t="s">
        <v>67</v>
      </c>
      <c r="C44" s="17" t="s">
        <v>26</v>
      </c>
      <c r="D44" s="151" t="s">
        <v>171</v>
      </c>
      <c r="E44" s="18" t="s">
        <v>221</v>
      </c>
      <c r="F44" s="104" t="s">
        <v>167</v>
      </c>
      <c r="G44" s="105">
        <v>1424815</v>
      </c>
      <c r="H44" s="99">
        <v>70.5</v>
      </c>
      <c r="I44" s="42">
        <v>420000</v>
      </c>
      <c r="J44" s="106">
        <v>100</v>
      </c>
      <c r="O44" s="2" t="s">
        <v>222</v>
      </c>
    </row>
    <row r="45" spans="1:10" ht="123.75">
      <c r="A45" s="17" t="s">
        <v>66</v>
      </c>
      <c r="B45" s="17" t="s">
        <v>67</v>
      </c>
      <c r="C45" s="17" t="s">
        <v>26</v>
      </c>
      <c r="D45" s="103" t="s">
        <v>68</v>
      </c>
      <c r="E45" s="150" t="s">
        <v>170</v>
      </c>
      <c r="F45" s="104">
        <v>2021</v>
      </c>
      <c r="G45" s="42">
        <f>1518809-100480.8</f>
        <v>1418328.2</v>
      </c>
      <c r="H45" s="99">
        <v>0</v>
      </c>
      <c r="I45" s="42">
        <f>1518809-100480.8</f>
        <v>1418328.2</v>
      </c>
      <c r="J45" s="106">
        <v>100</v>
      </c>
    </row>
    <row r="46" spans="1:10" ht="45">
      <c r="A46" s="79" t="s">
        <v>6</v>
      </c>
      <c r="B46" s="80"/>
      <c r="C46" s="81"/>
      <c r="D46" s="81" t="s">
        <v>59</v>
      </c>
      <c r="E46" s="79" t="s">
        <v>11</v>
      </c>
      <c r="F46" s="82"/>
      <c r="G46" s="82"/>
      <c r="H46" s="82"/>
      <c r="I46" s="83">
        <f>I47</f>
        <v>5896400</v>
      </c>
      <c r="J46" s="84"/>
    </row>
    <row r="47" spans="1:10" ht="45">
      <c r="A47" s="79" t="s">
        <v>7</v>
      </c>
      <c r="B47" s="80"/>
      <c r="C47" s="81"/>
      <c r="D47" s="81" t="s">
        <v>59</v>
      </c>
      <c r="E47" s="79"/>
      <c r="F47" s="82"/>
      <c r="G47" s="82"/>
      <c r="H47" s="82"/>
      <c r="I47" s="83">
        <f>I48+I49+I52+I57</f>
        <v>5896400</v>
      </c>
      <c r="J47" s="84"/>
    </row>
    <row r="48" spans="1:10" ht="30.75">
      <c r="A48" s="17" t="s">
        <v>174</v>
      </c>
      <c r="B48" s="19">
        <v>2010</v>
      </c>
      <c r="C48" s="19" t="s">
        <v>175</v>
      </c>
      <c r="D48" s="152" t="s">
        <v>176</v>
      </c>
      <c r="E48" s="55"/>
      <c r="F48" s="86"/>
      <c r="G48" s="87"/>
      <c r="H48" s="90"/>
      <c r="I48" s="87">
        <v>1000000</v>
      </c>
      <c r="J48" s="88"/>
    </row>
    <row r="49" spans="1:10" ht="30.75">
      <c r="A49" s="17" t="s">
        <v>177</v>
      </c>
      <c r="B49" s="20">
        <v>2152</v>
      </c>
      <c r="C49" s="19" t="s">
        <v>178</v>
      </c>
      <c r="D49" s="152" t="s">
        <v>179</v>
      </c>
      <c r="E49" s="55"/>
      <c r="F49" s="86"/>
      <c r="G49" s="87"/>
      <c r="H49" s="90"/>
      <c r="I49" s="87">
        <f>31025000+I51</f>
        <v>5687400</v>
      </c>
      <c r="J49" s="88"/>
    </row>
    <row r="50" spans="1:10" ht="61.5">
      <c r="A50" s="17" t="s">
        <v>180</v>
      </c>
      <c r="B50" s="17"/>
      <c r="C50" s="12"/>
      <c r="D50" s="114" t="s">
        <v>181</v>
      </c>
      <c r="E50" s="114"/>
      <c r="F50" s="86"/>
      <c r="G50" s="87"/>
      <c r="H50" s="90"/>
      <c r="I50" s="115">
        <v>25500000</v>
      </c>
      <c r="J50" s="88"/>
    </row>
    <row r="51" spans="1:10" ht="112.5" customHeight="1">
      <c r="A51" s="17"/>
      <c r="B51" s="17"/>
      <c r="C51" s="12"/>
      <c r="D51" s="114" t="s">
        <v>227</v>
      </c>
      <c r="E51" s="114"/>
      <c r="F51" s="86"/>
      <c r="G51" s="87"/>
      <c r="H51" s="90"/>
      <c r="I51" s="115">
        <v>-25337600</v>
      </c>
      <c r="J51" s="88"/>
    </row>
    <row r="52" spans="1:10" ht="77.25">
      <c r="A52" s="85" t="s">
        <v>182</v>
      </c>
      <c r="B52" s="85" t="s">
        <v>183</v>
      </c>
      <c r="C52" s="89" t="s">
        <v>26</v>
      </c>
      <c r="D52" s="38" t="s">
        <v>184</v>
      </c>
      <c r="E52" s="153" t="s">
        <v>185</v>
      </c>
      <c r="F52" s="86" t="s">
        <v>136</v>
      </c>
      <c r="G52" s="87">
        <v>3029906</v>
      </c>
      <c r="H52" s="154">
        <v>0</v>
      </c>
      <c r="I52" s="87">
        <v>-1000000</v>
      </c>
      <c r="J52" s="88">
        <v>33</v>
      </c>
    </row>
    <row r="53" spans="1:10" ht="46.5">
      <c r="A53" s="17" t="s">
        <v>228</v>
      </c>
      <c r="B53" s="17" t="s">
        <v>63</v>
      </c>
      <c r="C53" s="12" t="s">
        <v>2</v>
      </c>
      <c r="D53" s="38" t="s">
        <v>64</v>
      </c>
      <c r="E53" s="55"/>
      <c r="F53" s="86"/>
      <c r="G53" s="87"/>
      <c r="H53" s="90"/>
      <c r="I53" s="87">
        <f>I54+I55+I56</f>
        <v>0</v>
      </c>
      <c r="J53" s="88"/>
    </row>
    <row r="54" spans="1:10" ht="93">
      <c r="A54" s="17"/>
      <c r="B54" s="17"/>
      <c r="C54" s="12"/>
      <c r="D54" s="114" t="s">
        <v>229</v>
      </c>
      <c r="E54" s="114" t="s">
        <v>230</v>
      </c>
      <c r="F54" s="86"/>
      <c r="G54" s="87"/>
      <c r="H54" s="90"/>
      <c r="I54" s="115">
        <v>-256000</v>
      </c>
      <c r="J54" s="88"/>
    </row>
    <row r="55" spans="1:10" ht="77.25">
      <c r="A55" s="17"/>
      <c r="B55" s="17"/>
      <c r="C55" s="12"/>
      <c r="D55" s="114" t="s">
        <v>229</v>
      </c>
      <c r="E55" s="114" t="s">
        <v>231</v>
      </c>
      <c r="F55" s="86"/>
      <c r="G55" s="87"/>
      <c r="H55" s="90"/>
      <c r="I55" s="115">
        <v>199200</v>
      </c>
      <c r="J55" s="88"/>
    </row>
    <row r="56" spans="1:10" ht="77.25">
      <c r="A56" s="85"/>
      <c r="B56" s="85"/>
      <c r="C56" s="89"/>
      <c r="D56" s="114" t="s">
        <v>229</v>
      </c>
      <c r="E56" s="114" t="s">
        <v>232</v>
      </c>
      <c r="F56" s="86"/>
      <c r="G56" s="87"/>
      <c r="H56" s="154"/>
      <c r="I56" s="115">
        <v>56800</v>
      </c>
      <c r="J56" s="88"/>
    </row>
    <row r="57" spans="1:10" ht="61.5">
      <c r="A57" s="85" t="s">
        <v>32</v>
      </c>
      <c r="B57" s="85" t="s">
        <v>30</v>
      </c>
      <c r="C57" s="89" t="s">
        <v>2</v>
      </c>
      <c r="D57" s="38" t="s">
        <v>31</v>
      </c>
      <c r="E57" s="95" t="s">
        <v>55</v>
      </c>
      <c r="F57" s="91"/>
      <c r="G57" s="92"/>
      <c r="H57" s="93"/>
      <c r="I57" s="87">
        <f>187000+22000</f>
        <v>209000</v>
      </c>
      <c r="J57" s="94"/>
    </row>
    <row r="58" spans="1:10" ht="60">
      <c r="A58" s="7" t="s">
        <v>23</v>
      </c>
      <c r="B58" s="5"/>
      <c r="C58" s="5"/>
      <c r="D58" s="5" t="s">
        <v>24</v>
      </c>
      <c r="E58" s="7" t="s">
        <v>11</v>
      </c>
      <c r="F58" s="6"/>
      <c r="G58" s="6"/>
      <c r="H58" s="6"/>
      <c r="I58" s="57">
        <f>I59</f>
        <v>-6117367</v>
      </c>
      <c r="J58" s="58"/>
    </row>
    <row r="59" spans="1:10" ht="60">
      <c r="A59" s="7" t="s">
        <v>25</v>
      </c>
      <c r="B59" s="5"/>
      <c r="C59" s="5"/>
      <c r="D59" s="5" t="s">
        <v>24</v>
      </c>
      <c r="E59" s="7"/>
      <c r="F59" s="6"/>
      <c r="G59" s="6"/>
      <c r="H59" s="6"/>
      <c r="I59" s="57">
        <f>SUM(I60:I71)</f>
        <v>-6117367</v>
      </c>
      <c r="J59" s="58"/>
    </row>
    <row r="60" spans="1:10" ht="108">
      <c r="A60" s="17" t="s">
        <v>76</v>
      </c>
      <c r="B60" s="52">
        <v>3102</v>
      </c>
      <c r="C60" s="53" t="s">
        <v>77</v>
      </c>
      <c r="D60" s="54" t="s">
        <v>78</v>
      </c>
      <c r="E60" s="55"/>
      <c r="F60" s="39"/>
      <c r="G60" s="40"/>
      <c r="H60" s="41"/>
      <c r="I60" s="42">
        <v>-1700000</v>
      </c>
      <c r="J60" s="43"/>
    </row>
    <row r="61" spans="1:10" ht="15">
      <c r="A61" s="160" t="s">
        <v>212</v>
      </c>
      <c r="B61" s="161">
        <v>3133</v>
      </c>
      <c r="C61" s="162" t="s">
        <v>213</v>
      </c>
      <c r="D61" s="170" t="s">
        <v>214</v>
      </c>
      <c r="E61" s="164"/>
      <c r="F61" s="100"/>
      <c r="G61" s="42"/>
      <c r="H61" s="168"/>
      <c r="I61" s="42">
        <v>-128517</v>
      </c>
      <c r="J61" s="169"/>
    </row>
    <row r="62" spans="1:10" ht="93">
      <c r="A62" s="160" t="s">
        <v>212</v>
      </c>
      <c r="B62" s="161">
        <v>3133</v>
      </c>
      <c r="C62" s="162" t="s">
        <v>213</v>
      </c>
      <c r="D62" s="170" t="s">
        <v>214</v>
      </c>
      <c r="E62" s="55" t="s">
        <v>220</v>
      </c>
      <c r="F62" s="100">
        <v>2021</v>
      </c>
      <c r="G62" s="167">
        <v>132483</v>
      </c>
      <c r="H62" s="168">
        <v>0</v>
      </c>
      <c r="I62" s="42">
        <v>-132483</v>
      </c>
      <c r="J62" s="169">
        <v>100</v>
      </c>
    </row>
    <row r="63" spans="1:10" ht="139.5">
      <c r="A63" s="160" t="s">
        <v>51</v>
      </c>
      <c r="B63" s="161">
        <v>7323</v>
      </c>
      <c r="C63" s="162" t="s">
        <v>26</v>
      </c>
      <c r="D63" s="163" t="s">
        <v>52</v>
      </c>
      <c r="E63" s="164" t="s">
        <v>81</v>
      </c>
      <c r="F63" s="100">
        <v>2021</v>
      </c>
      <c r="G63" s="165">
        <v>-6850</v>
      </c>
      <c r="H63" s="166">
        <v>0</v>
      </c>
      <c r="I63" s="165">
        <v>-6850</v>
      </c>
      <c r="J63" s="166">
        <v>100</v>
      </c>
    </row>
    <row r="64" spans="1:10" ht="93">
      <c r="A64" s="160" t="s">
        <v>51</v>
      </c>
      <c r="B64" s="161">
        <v>7323</v>
      </c>
      <c r="C64" s="162" t="s">
        <v>26</v>
      </c>
      <c r="D64" s="163" t="s">
        <v>52</v>
      </c>
      <c r="E64" s="164" t="s">
        <v>82</v>
      </c>
      <c r="F64" s="100">
        <v>2021</v>
      </c>
      <c r="G64" s="165">
        <v>-847885</v>
      </c>
      <c r="H64" s="166">
        <v>0</v>
      </c>
      <c r="I64" s="165">
        <v>-847885</v>
      </c>
      <c r="J64" s="166">
        <v>100</v>
      </c>
    </row>
    <row r="65" spans="1:10" ht="77.25">
      <c r="A65" s="160" t="s">
        <v>51</v>
      </c>
      <c r="B65" s="161">
        <v>7323</v>
      </c>
      <c r="C65" s="162" t="s">
        <v>26</v>
      </c>
      <c r="D65" s="163" t="s">
        <v>52</v>
      </c>
      <c r="E65" s="164" t="s">
        <v>207</v>
      </c>
      <c r="F65" s="100">
        <v>2021</v>
      </c>
      <c r="G65" s="165">
        <v>-130000</v>
      </c>
      <c r="H65" s="166">
        <v>0</v>
      </c>
      <c r="I65" s="165">
        <v>-130000</v>
      </c>
      <c r="J65" s="166">
        <v>100</v>
      </c>
    </row>
    <row r="66" spans="1:10" ht="61.5">
      <c r="A66" s="160" t="s">
        <v>51</v>
      </c>
      <c r="B66" s="161">
        <v>7323</v>
      </c>
      <c r="C66" s="162" t="s">
        <v>26</v>
      </c>
      <c r="D66" s="163" t="s">
        <v>52</v>
      </c>
      <c r="E66" s="164" t="s">
        <v>208</v>
      </c>
      <c r="F66" s="100">
        <v>2021</v>
      </c>
      <c r="G66" s="165">
        <v>-2200000</v>
      </c>
      <c r="H66" s="166">
        <v>0</v>
      </c>
      <c r="I66" s="165">
        <f>G66</f>
        <v>-2200000</v>
      </c>
      <c r="J66" s="166">
        <v>100</v>
      </c>
    </row>
    <row r="67" spans="1:10" ht="108">
      <c r="A67" s="160" t="s">
        <v>51</v>
      </c>
      <c r="B67" s="161">
        <v>7323</v>
      </c>
      <c r="C67" s="162" t="s">
        <v>26</v>
      </c>
      <c r="D67" s="163" t="s">
        <v>52</v>
      </c>
      <c r="E67" s="164" t="s">
        <v>209</v>
      </c>
      <c r="F67" s="100">
        <v>2021</v>
      </c>
      <c r="G67" s="165">
        <v>-49130</v>
      </c>
      <c r="H67" s="166">
        <v>0</v>
      </c>
      <c r="I67" s="165">
        <v>-49130</v>
      </c>
      <c r="J67" s="166">
        <v>100</v>
      </c>
    </row>
    <row r="68" spans="1:10" ht="108">
      <c r="A68" s="160" t="s">
        <v>51</v>
      </c>
      <c r="B68" s="161">
        <v>7323</v>
      </c>
      <c r="C68" s="162" t="s">
        <v>26</v>
      </c>
      <c r="D68" s="163" t="s">
        <v>52</v>
      </c>
      <c r="E68" s="164" t="s">
        <v>210</v>
      </c>
      <c r="F68" s="100">
        <v>2021</v>
      </c>
      <c r="G68" s="165">
        <v>-49402</v>
      </c>
      <c r="H68" s="166">
        <v>0</v>
      </c>
      <c r="I68" s="165">
        <v>-49402</v>
      </c>
      <c r="J68" s="166">
        <v>100</v>
      </c>
    </row>
    <row r="69" spans="1:10" ht="108">
      <c r="A69" s="160" t="s">
        <v>51</v>
      </c>
      <c r="B69" s="161">
        <v>7323</v>
      </c>
      <c r="C69" s="162" t="s">
        <v>26</v>
      </c>
      <c r="D69" s="163" t="s">
        <v>52</v>
      </c>
      <c r="E69" s="164" t="s">
        <v>211</v>
      </c>
      <c r="F69" s="100">
        <v>2021</v>
      </c>
      <c r="G69" s="165">
        <v>-59800</v>
      </c>
      <c r="H69" s="166">
        <v>0</v>
      </c>
      <c r="I69" s="165">
        <v>-59800</v>
      </c>
      <c r="J69" s="166">
        <v>100</v>
      </c>
    </row>
    <row r="70" spans="1:10" ht="93">
      <c r="A70" s="160" t="s">
        <v>51</v>
      </c>
      <c r="B70" s="161">
        <v>7323</v>
      </c>
      <c r="C70" s="162" t="s">
        <v>26</v>
      </c>
      <c r="D70" s="163" t="s">
        <v>52</v>
      </c>
      <c r="E70" s="164" t="s">
        <v>80</v>
      </c>
      <c r="F70" s="100">
        <v>2021</v>
      </c>
      <c r="G70" s="165">
        <v>-737300</v>
      </c>
      <c r="H70" s="166">
        <v>0</v>
      </c>
      <c r="I70" s="165">
        <v>-737300</v>
      </c>
      <c r="J70" s="166">
        <v>100</v>
      </c>
    </row>
    <row r="71" spans="1:10" ht="46.5">
      <c r="A71" s="160" t="s">
        <v>79</v>
      </c>
      <c r="B71" s="161" t="s">
        <v>45</v>
      </c>
      <c r="C71" s="162" t="s">
        <v>10</v>
      </c>
      <c r="D71" s="163" t="s">
        <v>46</v>
      </c>
      <c r="E71" s="164"/>
      <c r="F71" s="100"/>
      <c r="G71" s="165"/>
      <c r="H71" s="166"/>
      <c r="I71" s="165">
        <v>-76000</v>
      </c>
      <c r="J71" s="166"/>
    </row>
    <row r="72" spans="1:10" ht="45">
      <c r="A72" s="7" t="s">
        <v>23</v>
      </c>
      <c r="B72" s="5"/>
      <c r="C72" s="5"/>
      <c r="D72" s="5" t="s">
        <v>219</v>
      </c>
      <c r="E72" s="7" t="s">
        <v>11</v>
      </c>
      <c r="F72" s="6"/>
      <c r="G72" s="6"/>
      <c r="H72" s="6"/>
      <c r="I72" s="57">
        <f>I73</f>
        <v>5503736</v>
      </c>
      <c r="J72" s="58"/>
    </row>
    <row r="73" spans="1:10" ht="45">
      <c r="A73" s="7" t="s">
        <v>25</v>
      </c>
      <c r="B73" s="5"/>
      <c r="C73" s="5"/>
      <c r="D73" s="5" t="s">
        <v>219</v>
      </c>
      <c r="E73" s="7"/>
      <c r="F73" s="6"/>
      <c r="G73" s="6"/>
      <c r="H73" s="6"/>
      <c r="I73" s="57">
        <f>SUM(I74:I83)</f>
        <v>5503736</v>
      </c>
      <c r="J73" s="58"/>
    </row>
    <row r="74" spans="1:10" ht="108">
      <c r="A74" s="160" t="s">
        <v>76</v>
      </c>
      <c r="B74" s="161">
        <v>3102</v>
      </c>
      <c r="C74" s="162" t="s">
        <v>77</v>
      </c>
      <c r="D74" s="163" t="s">
        <v>78</v>
      </c>
      <c r="E74" s="164"/>
      <c r="F74" s="100"/>
      <c r="G74" s="165"/>
      <c r="H74" s="166"/>
      <c r="I74" s="165">
        <v>1700000</v>
      </c>
      <c r="J74" s="166"/>
    </row>
    <row r="75" spans="1:10" ht="139.5">
      <c r="A75" s="160" t="s">
        <v>51</v>
      </c>
      <c r="B75" s="161">
        <v>7323</v>
      </c>
      <c r="C75" s="162" t="s">
        <v>26</v>
      </c>
      <c r="D75" s="163" t="s">
        <v>52</v>
      </c>
      <c r="E75" s="164" t="s">
        <v>81</v>
      </c>
      <c r="F75" s="100">
        <v>2021</v>
      </c>
      <c r="G75" s="165">
        <v>6850</v>
      </c>
      <c r="H75" s="166">
        <v>0</v>
      </c>
      <c r="I75" s="165">
        <v>6850</v>
      </c>
      <c r="J75" s="166">
        <v>100</v>
      </c>
    </row>
    <row r="76" spans="1:10" ht="93">
      <c r="A76" s="160" t="s">
        <v>51</v>
      </c>
      <c r="B76" s="161">
        <v>7323</v>
      </c>
      <c r="C76" s="162" t="s">
        <v>26</v>
      </c>
      <c r="D76" s="163" t="s">
        <v>52</v>
      </c>
      <c r="E76" s="164" t="s">
        <v>82</v>
      </c>
      <c r="F76" s="100">
        <v>2021</v>
      </c>
      <c r="G76" s="165">
        <v>847885</v>
      </c>
      <c r="H76" s="166">
        <v>0</v>
      </c>
      <c r="I76" s="165">
        <v>847885</v>
      </c>
      <c r="J76" s="166">
        <v>100</v>
      </c>
    </row>
    <row r="77" spans="1:10" ht="77.25">
      <c r="A77" s="160" t="s">
        <v>51</v>
      </c>
      <c r="B77" s="161">
        <v>7323</v>
      </c>
      <c r="C77" s="162" t="s">
        <v>26</v>
      </c>
      <c r="D77" s="163" t="s">
        <v>52</v>
      </c>
      <c r="E77" s="164" t="s">
        <v>207</v>
      </c>
      <c r="F77" s="100">
        <v>2021</v>
      </c>
      <c r="G77" s="165">
        <v>130000</v>
      </c>
      <c r="H77" s="166">
        <v>0</v>
      </c>
      <c r="I77" s="165">
        <v>130000</v>
      </c>
      <c r="J77" s="166">
        <v>100</v>
      </c>
    </row>
    <row r="78" spans="1:10" ht="61.5">
      <c r="A78" s="160" t="s">
        <v>51</v>
      </c>
      <c r="B78" s="161">
        <v>7323</v>
      </c>
      <c r="C78" s="162" t="s">
        <v>26</v>
      </c>
      <c r="D78" s="163" t="s">
        <v>52</v>
      </c>
      <c r="E78" s="164" t="s">
        <v>208</v>
      </c>
      <c r="F78" s="100">
        <v>2021</v>
      </c>
      <c r="G78" s="165">
        <f>2200000-354000</f>
        <v>1846000</v>
      </c>
      <c r="H78" s="166">
        <v>0</v>
      </c>
      <c r="I78" s="165">
        <f>2200000-354000</f>
        <v>1846000</v>
      </c>
      <c r="J78" s="166">
        <v>100</v>
      </c>
    </row>
    <row r="79" spans="1:10" ht="108">
      <c r="A79" s="160" t="s">
        <v>51</v>
      </c>
      <c r="B79" s="161">
        <v>7323</v>
      </c>
      <c r="C79" s="162" t="s">
        <v>26</v>
      </c>
      <c r="D79" s="163" t="s">
        <v>52</v>
      </c>
      <c r="E79" s="164" t="s">
        <v>209</v>
      </c>
      <c r="F79" s="100">
        <v>2021</v>
      </c>
      <c r="G79" s="165">
        <v>49130</v>
      </c>
      <c r="H79" s="166">
        <v>0</v>
      </c>
      <c r="I79" s="165">
        <v>49130</v>
      </c>
      <c r="J79" s="166">
        <v>100</v>
      </c>
    </row>
    <row r="80" spans="1:10" ht="108">
      <c r="A80" s="160" t="s">
        <v>51</v>
      </c>
      <c r="B80" s="161">
        <v>7323</v>
      </c>
      <c r="C80" s="162" t="s">
        <v>26</v>
      </c>
      <c r="D80" s="163" t="s">
        <v>52</v>
      </c>
      <c r="E80" s="164" t="s">
        <v>210</v>
      </c>
      <c r="F80" s="100">
        <v>2021</v>
      </c>
      <c r="G80" s="165">
        <v>49402</v>
      </c>
      <c r="H80" s="166">
        <v>0</v>
      </c>
      <c r="I80" s="165">
        <v>49402</v>
      </c>
      <c r="J80" s="166">
        <v>100</v>
      </c>
    </row>
    <row r="81" spans="1:10" ht="108">
      <c r="A81" s="160" t="s">
        <v>51</v>
      </c>
      <c r="B81" s="161">
        <v>7323</v>
      </c>
      <c r="C81" s="162" t="s">
        <v>26</v>
      </c>
      <c r="D81" s="163" t="s">
        <v>52</v>
      </c>
      <c r="E81" s="164" t="s">
        <v>211</v>
      </c>
      <c r="F81" s="100">
        <v>2021</v>
      </c>
      <c r="G81" s="165">
        <v>59800</v>
      </c>
      <c r="H81" s="166">
        <v>0</v>
      </c>
      <c r="I81" s="165">
        <v>59800</v>
      </c>
      <c r="J81" s="166">
        <v>100</v>
      </c>
    </row>
    <row r="82" spans="1:10" ht="93">
      <c r="A82" s="160" t="s">
        <v>51</v>
      </c>
      <c r="B82" s="161">
        <v>7323</v>
      </c>
      <c r="C82" s="162" t="s">
        <v>26</v>
      </c>
      <c r="D82" s="163" t="s">
        <v>52</v>
      </c>
      <c r="E82" s="164" t="s">
        <v>80</v>
      </c>
      <c r="F82" s="100">
        <v>2021</v>
      </c>
      <c r="G82" s="165">
        <f>737300+1369</f>
        <v>738669</v>
      </c>
      <c r="H82" s="166">
        <v>0</v>
      </c>
      <c r="I82" s="165">
        <f>737300+1369</f>
        <v>738669</v>
      </c>
      <c r="J82" s="166">
        <v>100</v>
      </c>
    </row>
    <row r="83" spans="1:10" ht="46.5">
      <c r="A83" s="160" t="s">
        <v>79</v>
      </c>
      <c r="B83" s="161" t="s">
        <v>45</v>
      </c>
      <c r="C83" s="162" t="s">
        <v>10</v>
      </c>
      <c r="D83" s="163" t="s">
        <v>46</v>
      </c>
      <c r="E83" s="164"/>
      <c r="F83" s="100"/>
      <c r="G83" s="165"/>
      <c r="H83" s="166"/>
      <c r="I83" s="165">
        <v>76000</v>
      </c>
      <c r="J83" s="166"/>
    </row>
    <row r="84" spans="1:10" ht="30">
      <c r="A84" s="7" t="s">
        <v>60</v>
      </c>
      <c r="B84" s="5"/>
      <c r="C84" s="5"/>
      <c r="D84" s="5" t="s">
        <v>61</v>
      </c>
      <c r="E84" s="7" t="s">
        <v>11</v>
      </c>
      <c r="F84" s="6"/>
      <c r="G84" s="6"/>
      <c r="H84" s="6"/>
      <c r="I84" s="57">
        <f>I85</f>
        <v>1373000</v>
      </c>
      <c r="J84" s="58"/>
    </row>
    <row r="85" spans="1:10" ht="30">
      <c r="A85" s="7" t="s">
        <v>62</v>
      </c>
      <c r="B85" s="5"/>
      <c r="C85" s="5"/>
      <c r="D85" s="5" t="s">
        <v>61</v>
      </c>
      <c r="E85" s="7"/>
      <c r="F85" s="6"/>
      <c r="G85" s="6"/>
      <c r="H85" s="6"/>
      <c r="I85" s="57">
        <f>SUM(I86:I91)</f>
        <v>1373000</v>
      </c>
      <c r="J85" s="58"/>
    </row>
    <row r="86" spans="1:10" ht="15">
      <c r="A86" s="12" t="s">
        <v>187</v>
      </c>
      <c r="B86" s="12" t="s">
        <v>188</v>
      </c>
      <c r="C86" s="19" t="s">
        <v>189</v>
      </c>
      <c r="D86" s="155" t="s">
        <v>190</v>
      </c>
      <c r="E86" s="156"/>
      <c r="F86" s="106"/>
      <c r="G86" s="157"/>
      <c r="H86" s="99"/>
      <c r="I86" s="42">
        <v>751043</v>
      </c>
      <c r="J86" s="106"/>
    </row>
    <row r="87" spans="1:10" ht="55.5">
      <c r="A87" s="12" t="s">
        <v>83</v>
      </c>
      <c r="B87" s="12" t="s">
        <v>84</v>
      </c>
      <c r="C87" s="19" t="s">
        <v>26</v>
      </c>
      <c r="D87" s="155" t="s">
        <v>85</v>
      </c>
      <c r="E87" s="156" t="s">
        <v>191</v>
      </c>
      <c r="F87" s="158">
        <v>2021</v>
      </c>
      <c r="G87" s="157">
        <v>-751043</v>
      </c>
      <c r="H87" s="99">
        <v>0</v>
      </c>
      <c r="I87" s="42">
        <v>-751043</v>
      </c>
      <c r="J87" s="106">
        <v>100</v>
      </c>
    </row>
    <row r="88" spans="1:10" ht="77.25">
      <c r="A88" s="17" t="s">
        <v>192</v>
      </c>
      <c r="B88" s="17" t="s">
        <v>193</v>
      </c>
      <c r="C88" s="20" t="s">
        <v>26</v>
      </c>
      <c r="D88" s="27" t="s">
        <v>194</v>
      </c>
      <c r="E88" s="116" t="s">
        <v>195</v>
      </c>
      <c r="F88" s="106" t="s">
        <v>196</v>
      </c>
      <c r="G88" s="157">
        <v>15187980</v>
      </c>
      <c r="H88" s="99">
        <f>L88/G88*100</f>
        <v>0</v>
      </c>
      <c r="I88" s="42">
        <v>-24490</v>
      </c>
      <c r="J88" s="106">
        <f>M88/G88*100</f>
        <v>0</v>
      </c>
    </row>
    <row r="89" spans="1:10" ht="93">
      <c r="A89" s="17" t="s">
        <v>192</v>
      </c>
      <c r="B89" s="17" t="s">
        <v>193</v>
      </c>
      <c r="C89" s="20" t="s">
        <v>26</v>
      </c>
      <c r="D89" s="27" t="s">
        <v>194</v>
      </c>
      <c r="E89" s="116" t="s">
        <v>197</v>
      </c>
      <c r="F89" s="106" t="s">
        <v>198</v>
      </c>
      <c r="G89" s="157">
        <v>768040</v>
      </c>
      <c r="H89" s="99">
        <v>75</v>
      </c>
      <c r="I89" s="42">
        <v>-2010</v>
      </c>
      <c r="J89" s="106">
        <v>81.4</v>
      </c>
    </row>
    <row r="90" spans="1:10" ht="61.5">
      <c r="A90" s="17" t="s">
        <v>192</v>
      </c>
      <c r="B90" s="17" t="s">
        <v>193</v>
      </c>
      <c r="C90" s="20" t="s">
        <v>26</v>
      </c>
      <c r="D90" s="27" t="s">
        <v>194</v>
      </c>
      <c r="E90" s="116" t="s">
        <v>199</v>
      </c>
      <c r="F90" s="106" t="s">
        <v>198</v>
      </c>
      <c r="G90" s="157">
        <f>350000+49500</f>
        <v>399500</v>
      </c>
      <c r="H90" s="99">
        <v>0</v>
      </c>
      <c r="I90" s="42">
        <f>350000+24490+2010+23000</f>
        <v>399500</v>
      </c>
      <c r="J90" s="106">
        <v>100</v>
      </c>
    </row>
    <row r="91" spans="1:10" ht="105.75" customHeight="1">
      <c r="A91" s="17" t="s">
        <v>186</v>
      </c>
      <c r="B91" s="17" t="s">
        <v>71</v>
      </c>
      <c r="C91" s="12" t="s">
        <v>2</v>
      </c>
      <c r="D91" s="38" t="s">
        <v>72</v>
      </c>
      <c r="E91" s="55" t="s">
        <v>173</v>
      </c>
      <c r="F91" s="76">
        <v>2021</v>
      </c>
      <c r="G91" s="42">
        <v>1050000</v>
      </c>
      <c r="H91" s="77">
        <v>5</v>
      </c>
      <c r="I91" s="42">
        <v>1000000</v>
      </c>
      <c r="J91" s="78">
        <v>100</v>
      </c>
    </row>
    <row r="92" spans="1:10" ht="45">
      <c r="A92" s="7" t="s">
        <v>215</v>
      </c>
      <c r="B92" s="5"/>
      <c r="C92" s="5"/>
      <c r="D92" s="5" t="s">
        <v>216</v>
      </c>
      <c r="E92" s="7" t="s">
        <v>11</v>
      </c>
      <c r="F92" s="6"/>
      <c r="G92" s="6"/>
      <c r="H92" s="6"/>
      <c r="I92" s="57">
        <f>I93</f>
        <v>261000</v>
      </c>
      <c r="J92" s="58"/>
    </row>
    <row r="93" spans="1:10" ht="45">
      <c r="A93" s="7" t="s">
        <v>217</v>
      </c>
      <c r="B93" s="5"/>
      <c r="C93" s="5"/>
      <c r="D93" s="5" t="s">
        <v>216</v>
      </c>
      <c r="E93" s="7"/>
      <c r="F93" s="6"/>
      <c r="G93" s="6"/>
      <c r="H93" s="6"/>
      <c r="I93" s="57">
        <f>SUM(I94:I95)</f>
        <v>261000</v>
      </c>
      <c r="J93" s="58"/>
    </row>
    <row r="94" spans="1:10" ht="15">
      <c r="A94" s="17" t="s">
        <v>218</v>
      </c>
      <c r="B94" s="52">
        <v>3133</v>
      </c>
      <c r="C94" s="53" t="s">
        <v>213</v>
      </c>
      <c r="D94" s="75" t="s">
        <v>214</v>
      </c>
      <c r="E94" s="8"/>
      <c r="F94" s="59"/>
      <c r="G94" s="59"/>
      <c r="H94" s="59"/>
      <c r="I94" s="42">
        <v>128517</v>
      </c>
      <c r="J94" s="61"/>
    </row>
    <row r="95" spans="1:10" ht="93">
      <c r="A95" s="17" t="s">
        <v>218</v>
      </c>
      <c r="B95" s="161">
        <v>3133</v>
      </c>
      <c r="C95" s="162" t="s">
        <v>213</v>
      </c>
      <c r="D95" s="170" t="s">
        <v>214</v>
      </c>
      <c r="E95" s="55" t="s">
        <v>220</v>
      </c>
      <c r="F95" s="100">
        <v>2021</v>
      </c>
      <c r="G95" s="167">
        <v>132483</v>
      </c>
      <c r="H95" s="168">
        <v>0</v>
      </c>
      <c r="I95" s="42">
        <v>132483</v>
      </c>
      <c r="J95" s="169">
        <v>100</v>
      </c>
    </row>
    <row r="96" spans="1:10" ht="45">
      <c r="A96" s="7" t="s">
        <v>3</v>
      </c>
      <c r="B96" s="5"/>
      <c r="C96" s="5"/>
      <c r="D96" s="5" t="s">
        <v>4</v>
      </c>
      <c r="E96" s="7" t="s">
        <v>11</v>
      </c>
      <c r="F96" s="6"/>
      <c r="G96" s="6"/>
      <c r="H96" s="6"/>
      <c r="I96" s="57">
        <f>I97</f>
        <v>250280355</v>
      </c>
      <c r="J96" s="58"/>
    </row>
    <row r="97" spans="1:11" ht="45">
      <c r="A97" s="7" t="s">
        <v>5</v>
      </c>
      <c r="B97" s="5"/>
      <c r="C97" s="5"/>
      <c r="D97" s="5" t="s">
        <v>4</v>
      </c>
      <c r="E97" s="7"/>
      <c r="F97" s="6"/>
      <c r="G97" s="6"/>
      <c r="H97" s="6"/>
      <c r="I97" s="57">
        <f>I99+I101+I108+I110+I117+I126+I129+I138+I146+I98+I116</f>
        <v>250280355</v>
      </c>
      <c r="J97" s="58"/>
      <c r="K97" s="51"/>
    </row>
    <row r="98" spans="1:11" ht="108">
      <c r="A98" s="20" t="s">
        <v>238</v>
      </c>
      <c r="B98" s="19" t="s">
        <v>239</v>
      </c>
      <c r="C98" s="19" t="s">
        <v>240</v>
      </c>
      <c r="D98" s="27" t="s">
        <v>241</v>
      </c>
      <c r="E98" s="34" t="s">
        <v>242</v>
      </c>
      <c r="F98" s="46" t="s">
        <v>144</v>
      </c>
      <c r="G98" s="44">
        <v>490137166</v>
      </c>
      <c r="H98" s="47">
        <v>39</v>
      </c>
      <c r="I98" s="42">
        <v>121008970</v>
      </c>
      <c r="J98" s="45">
        <v>52</v>
      </c>
      <c r="K98" s="51"/>
    </row>
    <row r="99" spans="1:11" ht="15">
      <c r="A99" s="20" t="s">
        <v>86</v>
      </c>
      <c r="B99" s="19">
        <v>7321</v>
      </c>
      <c r="C99" s="19" t="s">
        <v>26</v>
      </c>
      <c r="D99" s="27" t="s">
        <v>87</v>
      </c>
      <c r="E99" s="118"/>
      <c r="F99" s="68"/>
      <c r="G99" s="44"/>
      <c r="H99" s="47"/>
      <c r="I99" s="42">
        <f>I100</f>
        <v>-10000</v>
      </c>
      <c r="J99" s="45"/>
      <c r="K99" s="51"/>
    </row>
    <row r="100" spans="1:11" ht="46.5">
      <c r="A100" s="20"/>
      <c r="B100" s="19"/>
      <c r="C100" s="19"/>
      <c r="D100" s="27"/>
      <c r="E100" s="34" t="s">
        <v>88</v>
      </c>
      <c r="F100" s="46" t="s">
        <v>119</v>
      </c>
      <c r="G100" s="44">
        <v>17731195</v>
      </c>
      <c r="H100" s="47">
        <v>85</v>
      </c>
      <c r="I100" s="44">
        <v>-10000</v>
      </c>
      <c r="J100" s="45">
        <v>100</v>
      </c>
      <c r="K100" s="51"/>
    </row>
    <row r="101" spans="1:11" ht="30.75">
      <c r="A101" s="20" t="s">
        <v>89</v>
      </c>
      <c r="B101" s="19" t="s">
        <v>90</v>
      </c>
      <c r="C101" s="19" t="s">
        <v>26</v>
      </c>
      <c r="D101" s="27" t="s">
        <v>91</v>
      </c>
      <c r="E101" s="34"/>
      <c r="F101" s="46"/>
      <c r="G101" s="44"/>
      <c r="H101" s="47"/>
      <c r="I101" s="42">
        <f>SUM(I102:I107)</f>
        <v>10000</v>
      </c>
      <c r="J101" s="45"/>
      <c r="K101" s="51"/>
    </row>
    <row r="102" spans="1:11" ht="46.5">
      <c r="A102" s="20"/>
      <c r="B102" s="19"/>
      <c r="C102" s="19"/>
      <c r="D102" s="27"/>
      <c r="E102" s="34" t="s">
        <v>120</v>
      </c>
      <c r="F102" s="46" t="s">
        <v>114</v>
      </c>
      <c r="G102" s="96">
        <v>4500000</v>
      </c>
      <c r="H102" s="47">
        <v>0</v>
      </c>
      <c r="I102" s="44">
        <v>5000</v>
      </c>
      <c r="J102" s="45">
        <v>2</v>
      </c>
      <c r="K102" s="51"/>
    </row>
    <row r="103" spans="1:11" ht="77.25">
      <c r="A103" s="20"/>
      <c r="B103" s="19"/>
      <c r="C103" s="19"/>
      <c r="D103" s="27"/>
      <c r="E103" s="34" t="s">
        <v>92</v>
      </c>
      <c r="F103" s="46" t="s">
        <v>114</v>
      </c>
      <c r="G103" s="96">
        <v>54400000</v>
      </c>
      <c r="H103" s="47">
        <v>0</v>
      </c>
      <c r="I103" s="44">
        <v>-5000</v>
      </c>
      <c r="J103" s="45">
        <v>2</v>
      </c>
      <c r="K103" s="51"/>
    </row>
    <row r="104" spans="1:11" ht="60.75" customHeight="1">
      <c r="A104" s="20"/>
      <c r="B104" s="19"/>
      <c r="C104" s="19"/>
      <c r="D104" s="27"/>
      <c r="E104" s="34" t="s">
        <v>121</v>
      </c>
      <c r="F104" s="46" t="s">
        <v>114</v>
      </c>
      <c r="G104" s="96">
        <v>54400000</v>
      </c>
      <c r="H104" s="47">
        <v>0</v>
      </c>
      <c r="I104" s="44">
        <v>5000</v>
      </c>
      <c r="J104" s="45">
        <v>2</v>
      </c>
      <c r="K104" s="51"/>
    </row>
    <row r="105" spans="1:11" ht="61.5">
      <c r="A105" s="20"/>
      <c r="B105" s="19"/>
      <c r="C105" s="19"/>
      <c r="D105" s="27"/>
      <c r="E105" s="34" t="s">
        <v>122</v>
      </c>
      <c r="F105" s="46" t="s">
        <v>114</v>
      </c>
      <c r="G105" s="96">
        <v>12000000</v>
      </c>
      <c r="H105" s="47">
        <v>0</v>
      </c>
      <c r="I105" s="44">
        <v>5000</v>
      </c>
      <c r="J105" s="45">
        <v>2</v>
      </c>
      <c r="K105" s="51"/>
    </row>
    <row r="106" spans="1:11" ht="46.5">
      <c r="A106" s="20"/>
      <c r="B106" s="19"/>
      <c r="C106" s="19"/>
      <c r="D106" s="27"/>
      <c r="E106" s="34" t="s">
        <v>123</v>
      </c>
      <c r="F106" s="46" t="s">
        <v>114</v>
      </c>
      <c r="G106" s="96">
        <v>32760000</v>
      </c>
      <c r="H106" s="47">
        <v>0</v>
      </c>
      <c r="I106" s="44">
        <v>-5000</v>
      </c>
      <c r="J106" s="45">
        <v>2</v>
      </c>
      <c r="K106" s="51"/>
    </row>
    <row r="107" spans="1:11" ht="52.5" customHeight="1">
      <c r="A107" s="20"/>
      <c r="B107" s="19"/>
      <c r="C107" s="19"/>
      <c r="D107" s="27"/>
      <c r="E107" s="34" t="s">
        <v>124</v>
      </c>
      <c r="F107" s="46" t="s">
        <v>114</v>
      </c>
      <c r="G107" s="96">
        <v>190000000</v>
      </c>
      <c r="H107" s="47">
        <v>0</v>
      </c>
      <c r="I107" s="44">
        <v>5000</v>
      </c>
      <c r="J107" s="45">
        <v>2</v>
      </c>
      <c r="K107" s="51"/>
    </row>
    <row r="108" spans="1:10" ht="46.5">
      <c r="A108" s="20" t="s">
        <v>27</v>
      </c>
      <c r="B108" s="20" t="s">
        <v>28</v>
      </c>
      <c r="C108" s="20" t="s">
        <v>2</v>
      </c>
      <c r="D108" s="27" t="s">
        <v>29</v>
      </c>
      <c r="E108" s="29"/>
      <c r="F108" s="30"/>
      <c r="G108" s="31"/>
      <c r="H108" s="32"/>
      <c r="I108" s="37">
        <f>I109</f>
        <v>1000000</v>
      </c>
      <c r="J108" s="32"/>
    </row>
    <row r="109" spans="1:10" ht="93">
      <c r="A109" s="12"/>
      <c r="B109" s="12"/>
      <c r="C109" s="12"/>
      <c r="D109" s="119" t="s">
        <v>125</v>
      </c>
      <c r="E109" s="34" t="s">
        <v>126</v>
      </c>
      <c r="F109" s="46" t="s">
        <v>127</v>
      </c>
      <c r="G109" s="96">
        <v>48874004</v>
      </c>
      <c r="H109" s="47">
        <v>38</v>
      </c>
      <c r="I109" s="44">
        <v>1000000</v>
      </c>
      <c r="J109" s="45">
        <v>100</v>
      </c>
    </row>
    <row r="110" spans="1:10" ht="46.5">
      <c r="A110" s="20" t="s">
        <v>65</v>
      </c>
      <c r="B110" s="20" t="s">
        <v>63</v>
      </c>
      <c r="C110" s="20" t="s">
        <v>2</v>
      </c>
      <c r="D110" s="27" t="s">
        <v>64</v>
      </c>
      <c r="E110" s="27"/>
      <c r="F110" s="100"/>
      <c r="G110" s="101"/>
      <c r="H110" s="102"/>
      <c r="I110" s="35">
        <f>SUM(I111:I115)</f>
        <v>10885257</v>
      </c>
      <c r="J110" s="102"/>
    </row>
    <row r="111" spans="1:10" ht="67.5" customHeight="1">
      <c r="A111" s="20"/>
      <c r="B111" s="20"/>
      <c r="C111" s="20"/>
      <c r="D111" s="112" t="s">
        <v>229</v>
      </c>
      <c r="E111" s="110" t="s">
        <v>243</v>
      </c>
      <c r="F111" s="46" t="s">
        <v>167</v>
      </c>
      <c r="G111" s="44">
        <v>14409102</v>
      </c>
      <c r="H111" s="47">
        <v>12</v>
      </c>
      <c r="I111" s="111">
        <v>7000000</v>
      </c>
      <c r="J111" s="63">
        <v>100</v>
      </c>
    </row>
    <row r="112" spans="1:10" ht="108">
      <c r="A112" s="20"/>
      <c r="B112" s="20"/>
      <c r="C112" s="20"/>
      <c r="D112" s="112" t="s">
        <v>253</v>
      </c>
      <c r="E112" s="110" t="s">
        <v>252</v>
      </c>
      <c r="F112" s="46" t="s">
        <v>152</v>
      </c>
      <c r="G112" s="44">
        <v>7992404</v>
      </c>
      <c r="H112" s="47">
        <v>67</v>
      </c>
      <c r="I112" s="111">
        <v>450000</v>
      </c>
      <c r="J112" s="63">
        <v>76</v>
      </c>
    </row>
    <row r="113" spans="1:10" ht="108">
      <c r="A113" s="20"/>
      <c r="B113" s="20"/>
      <c r="C113" s="20"/>
      <c r="D113" s="112" t="s">
        <v>117</v>
      </c>
      <c r="E113" s="110" t="s">
        <v>118</v>
      </c>
      <c r="F113" s="46">
        <v>2021</v>
      </c>
      <c r="G113" s="44">
        <v>500000</v>
      </c>
      <c r="H113" s="47">
        <v>0</v>
      </c>
      <c r="I113" s="111">
        <v>500000</v>
      </c>
      <c r="J113" s="63">
        <v>100</v>
      </c>
    </row>
    <row r="114" spans="1:10" ht="84">
      <c r="A114" s="20"/>
      <c r="B114" s="20"/>
      <c r="C114" s="20"/>
      <c r="D114" s="36" t="s">
        <v>244</v>
      </c>
      <c r="E114" s="36" t="s">
        <v>128</v>
      </c>
      <c r="F114" s="46" t="s">
        <v>127</v>
      </c>
      <c r="G114" s="44">
        <v>3505100</v>
      </c>
      <c r="H114" s="47">
        <v>62</v>
      </c>
      <c r="I114" s="111">
        <v>1435257</v>
      </c>
      <c r="J114" s="63">
        <v>100</v>
      </c>
    </row>
    <row r="115" spans="1:10" ht="84">
      <c r="A115" s="20"/>
      <c r="B115" s="20"/>
      <c r="C115" s="20"/>
      <c r="D115" s="36" t="s">
        <v>251</v>
      </c>
      <c r="E115" s="36" t="s">
        <v>250</v>
      </c>
      <c r="F115" s="46" t="s">
        <v>127</v>
      </c>
      <c r="G115" s="44">
        <v>60515404</v>
      </c>
      <c r="H115" s="47">
        <v>38</v>
      </c>
      <c r="I115" s="111">
        <v>1500000</v>
      </c>
      <c r="J115" s="63">
        <v>100</v>
      </c>
    </row>
    <row r="116" spans="1:10" ht="108">
      <c r="A116" s="20" t="s">
        <v>247</v>
      </c>
      <c r="B116" s="19" t="s">
        <v>248</v>
      </c>
      <c r="C116" s="19" t="s">
        <v>2</v>
      </c>
      <c r="D116" s="27" t="s">
        <v>249</v>
      </c>
      <c r="E116" s="176" t="s">
        <v>227</v>
      </c>
      <c r="F116" s="177"/>
      <c r="G116" s="178"/>
      <c r="H116" s="177"/>
      <c r="I116" s="180">
        <v>-6384600</v>
      </c>
      <c r="J116" s="179"/>
    </row>
    <row r="117" spans="1:10" ht="30.75">
      <c r="A117" s="20">
        <v>1517368</v>
      </c>
      <c r="B117" s="20">
        <v>7368</v>
      </c>
      <c r="C117" s="20" t="s">
        <v>2</v>
      </c>
      <c r="D117" s="27" t="s">
        <v>33</v>
      </c>
      <c r="E117" s="49"/>
      <c r="F117" s="50"/>
      <c r="G117" s="65"/>
      <c r="H117" s="66"/>
      <c r="I117" s="37">
        <f>SUM(I118:I125)</f>
        <v>1686922</v>
      </c>
      <c r="J117" s="67"/>
    </row>
    <row r="118" spans="1:10" ht="27.75">
      <c r="A118" s="20"/>
      <c r="B118" s="20"/>
      <c r="C118" s="20"/>
      <c r="D118" s="36" t="s">
        <v>147</v>
      </c>
      <c r="E118" s="139" t="s">
        <v>148</v>
      </c>
      <c r="F118" s="136" t="s">
        <v>149</v>
      </c>
      <c r="G118" s="137">
        <v>402172</v>
      </c>
      <c r="H118" s="171">
        <v>100</v>
      </c>
      <c r="I118" s="140">
        <v>-12000</v>
      </c>
      <c r="J118" s="122">
        <v>100</v>
      </c>
    </row>
    <row r="119" spans="1:10" ht="55.5">
      <c r="A119" s="20"/>
      <c r="B119" s="20"/>
      <c r="C119" s="20"/>
      <c r="D119" s="141" t="s">
        <v>150</v>
      </c>
      <c r="E119" s="142" t="s">
        <v>151</v>
      </c>
      <c r="F119" s="120" t="s">
        <v>152</v>
      </c>
      <c r="G119" s="143">
        <v>41701977</v>
      </c>
      <c r="H119" s="120">
        <v>1</v>
      </c>
      <c r="I119" s="121">
        <v>-300000</v>
      </c>
      <c r="J119" s="144" t="s">
        <v>153</v>
      </c>
    </row>
    <row r="120" spans="1:10" ht="55.5">
      <c r="A120" s="20"/>
      <c r="B120" s="20"/>
      <c r="C120" s="20"/>
      <c r="D120" s="36" t="s">
        <v>129</v>
      </c>
      <c r="E120" s="36" t="s">
        <v>130</v>
      </c>
      <c r="F120" s="123" t="s">
        <v>114</v>
      </c>
      <c r="G120" s="124">
        <v>137833943</v>
      </c>
      <c r="H120" s="120">
        <v>0</v>
      </c>
      <c r="I120" s="124">
        <v>200000</v>
      </c>
      <c r="J120" s="120">
        <v>3</v>
      </c>
    </row>
    <row r="121" spans="1:10" ht="69.75">
      <c r="A121" s="20"/>
      <c r="B121" s="20"/>
      <c r="C121" s="20"/>
      <c r="D121" s="36" t="s">
        <v>93</v>
      </c>
      <c r="E121" s="36" t="s">
        <v>131</v>
      </c>
      <c r="F121" s="123" t="s">
        <v>132</v>
      </c>
      <c r="G121" s="124">
        <v>46583164</v>
      </c>
      <c r="H121" s="120">
        <v>6</v>
      </c>
      <c r="I121" s="124">
        <v>500000</v>
      </c>
      <c r="J121" s="120">
        <v>7</v>
      </c>
    </row>
    <row r="122" spans="1:10" ht="42">
      <c r="A122" s="20"/>
      <c r="B122" s="20"/>
      <c r="C122" s="20"/>
      <c r="D122" s="125" t="s">
        <v>93</v>
      </c>
      <c r="E122" s="125" t="s">
        <v>133</v>
      </c>
      <c r="F122" s="123" t="s">
        <v>132</v>
      </c>
      <c r="G122" s="124">
        <v>33433586</v>
      </c>
      <c r="H122" s="122">
        <v>97</v>
      </c>
      <c r="I122" s="124">
        <v>-400000</v>
      </c>
      <c r="J122" s="122">
        <v>98</v>
      </c>
    </row>
    <row r="123" spans="1:10" ht="55.5">
      <c r="A123" s="20"/>
      <c r="B123" s="20"/>
      <c r="C123" s="20"/>
      <c r="D123" s="125" t="s">
        <v>134</v>
      </c>
      <c r="E123" s="125" t="s">
        <v>135</v>
      </c>
      <c r="F123" s="123" t="s">
        <v>136</v>
      </c>
      <c r="G123" s="124">
        <v>125610836</v>
      </c>
      <c r="H123" s="122">
        <v>0</v>
      </c>
      <c r="I123" s="124">
        <v>5000</v>
      </c>
      <c r="J123" s="122">
        <v>0</v>
      </c>
    </row>
    <row r="124" spans="1:10" ht="55.5">
      <c r="A124" s="20"/>
      <c r="B124" s="20"/>
      <c r="C124" s="20"/>
      <c r="D124" s="36" t="s">
        <v>141</v>
      </c>
      <c r="E124" s="36" t="s">
        <v>262</v>
      </c>
      <c r="F124" s="123" t="s">
        <v>144</v>
      </c>
      <c r="G124" s="132">
        <v>78557862</v>
      </c>
      <c r="H124" s="133">
        <v>13.7</v>
      </c>
      <c r="I124" s="134">
        <v>244255</v>
      </c>
      <c r="J124" s="135" t="s">
        <v>145</v>
      </c>
    </row>
    <row r="125" spans="1:10" ht="55.5">
      <c r="A125" s="20"/>
      <c r="B125" s="20"/>
      <c r="C125" s="20"/>
      <c r="D125" s="36" t="s">
        <v>141</v>
      </c>
      <c r="E125" s="172" t="s">
        <v>146</v>
      </c>
      <c r="F125" s="136" t="s">
        <v>136</v>
      </c>
      <c r="G125" s="137">
        <v>30600000</v>
      </c>
      <c r="H125" s="129">
        <v>0</v>
      </c>
      <c r="I125" s="138">
        <v>1449667</v>
      </c>
      <c r="J125" s="122">
        <v>3</v>
      </c>
    </row>
    <row r="126" spans="1:10" ht="61.5">
      <c r="A126" s="17" t="s">
        <v>37</v>
      </c>
      <c r="B126" s="17" t="s">
        <v>38</v>
      </c>
      <c r="C126" s="12" t="s">
        <v>2</v>
      </c>
      <c r="D126" s="38" t="s">
        <v>34</v>
      </c>
      <c r="E126" s="36"/>
      <c r="F126" s="63"/>
      <c r="G126" s="68"/>
      <c r="H126" s="63"/>
      <c r="I126" s="69">
        <f>SUM(I127:I128)</f>
        <v>3251306</v>
      </c>
      <c r="J126" s="63"/>
    </row>
    <row r="127" spans="1:10" ht="97.5">
      <c r="A127" s="17"/>
      <c r="B127" s="17"/>
      <c r="C127" s="12"/>
      <c r="D127" s="36" t="s">
        <v>137</v>
      </c>
      <c r="E127" s="126" t="s">
        <v>138</v>
      </c>
      <c r="F127" s="120" t="s">
        <v>119</v>
      </c>
      <c r="G127" s="120">
        <v>20888339</v>
      </c>
      <c r="H127" s="120">
        <v>100</v>
      </c>
      <c r="I127" s="121">
        <v>2521306</v>
      </c>
      <c r="J127" s="120">
        <v>100</v>
      </c>
    </row>
    <row r="128" spans="1:10" ht="97.5">
      <c r="A128" s="8"/>
      <c r="B128" s="8"/>
      <c r="C128" s="9"/>
      <c r="D128" s="36" t="s">
        <v>129</v>
      </c>
      <c r="E128" s="126" t="s">
        <v>139</v>
      </c>
      <c r="F128" s="120" t="s">
        <v>119</v>
      </c>
      <c r="G128" s="120">
        <v>20888339</v>
      </c>
      <c r="H128" s="120">
        <v>100</v>
      </c>
      <c r="I128" s="121">
        <v>730000</v>
      </c>
      <c r="J128" s="120">
        <v>100</v>
      </c>
    </row>
    <row r="129" spans="1:10" ht="34.5" customHeight="1">
      <c r="A129" s="17" t="s">
        <v>70</v>
      </c>
      <c r="B129" s="17" t="s">
        <v>71</v>
      </c>
      <c r="C129" s="12" t="s">
        <v>2</v>
      </c>
      <c r="D129" s="38" t="s">
        <v>72</v>
      </c>
      <c r="E129" s="107"/>
      <c r="F129" s="108"/>
      <c r="G129" s="109"/>
      <c r="H129" s="63"/>
      <c r="I129" s="113">
        <f>I130+I135</f>
        <v>120619500</v>
      </c>
      <c r="J129" s="63"/>
    </row>
    <row r="130" spans="1:10" ht="61.5">
      <c r="A130" s="17"/>
      <c r="B130" s="17"/>
      <c r="C130" s="12"/>
      <c r="D130" s="38"/>
      <c r="E130" s="55" t="s">
        <v>154</v>
      </c>
      <c r="F130" s="108"/>
      <c r="G130" s="109"/>
      <c r="H130" s="63"/>
      <c r="I130" s="113">
        <f>I131+I132+I133+I134</f>
        <v>116200000</v>
      </c>
      <c r="J130" s="63"/>
    </row>
    <row r="131" spans="1:10" ht="35.25" customHeight="1">
      <c r="A131" s="8"/>
      <c r="B131" s="8"/>
      <c r="C131" s="9"/>
      <c r="D131" s="56"/>
      <c r="E131" s="107" t="s">
        <v>116</v>
      </c>
      <c r="F131" s="62" t="s">
        <v>112</v>
      </c>
      <c r="G131" s="72">
        <v>126104530</v>
      </c>
      <c r="H131" s="62">
        <v>16</v>
      </c>
      <c r="I131" s="64">
        <v>20000000</v>
      </c>
      <c r="J131" s="62">
        <v>46</v>
      </c>
    </row>
    <row r="132" spans="1:10" ht="93">
      <c r="A132" s="8"/>
      <c r="B132" s="8"/>
      <c r="C132" s="9"/>
      <c r="D132" s="56"/>
      <c r="E132" s="107" t="s">
        <v>113</v>
      </c>
      <c r="F132" s="62" t="s">
        <v>115</v>
      </c>
      <c r="G132" s="72">
        <v>106606265</v>
      </c>
      <c r="H132" s="62">
        <v>0</v>
      </c>
      <c r="I132" s="64">
        <v>35000000</v>
      </c>
      <c r="J132" s="62">
        <v>71</v>
      </c>
    </row>
    <row r="133" spans="1:10" ht="46.5">
      <c r="A133" s="8"/>
      <c r="B133" s="8"/>
      <c r="C133" s="9"/>
      <c r="D133" s="56"/>
      <c r="E133" s="107" t="s">
        <v>245</v>
      </c>
      <c r="F133" s="62" t="s">
        <v>198</v>
      </c>
      <c r="G133" s="72">
        <v>22507622</v>
      </c>
      <c r="H133" s="62">
        <v>79</v>
      </c>
      <c r="I133" s="64">
        <v>1200000</v>
      </c>
      <c r="J133" s="62">
        <v>100</v>
      </c>
    </row>
    <row r="134" spans="1:10" ht="77.25">
      <c r="A134" s="8"/>
      <c r="B134" s="8"/>
      <c r="C134" s="9"/>
      <c r="D134" s="56"/>
      <c r="E134" s="107" t="s">
        <v>246</v>
      </c>
      <c r="F134" s="62" t="s">
        <v>136</v>
      </c>
      <c r="G134" s="72">
        <v>71400000</v>
      </c>
      <c r="H134" s="62">
        <v>0</v>
      </c>
      <c r="I134" s="64">
        <v>60000000</v>
      </c>
      <c r="J134" s="62">
        <v>100</v>
      </c>
    </row>
    <row r="135" spans="1:10" ht="77.25">
      <c r="A135" s="8"/>
      <c r="B135" s="8"/>
      <c r="C135" s="9"/>
      <c r="D135" s="56"/>
      <c r="E135" s="55" t="s">
        <v>155</v>
      </c>
      <c r="F135" s="62"/>
      <c r="G135" s="72"/>
      <c r="H135" s="62"/>
      <c r="I135" s="117">
        <f>SUM(I136:I137)</f>
        <v>4419500</v>
      </c>
      <c r="J135" s="62"/>
    </row>
    <row r="136" spans="1:10" ht="77.25">
      <c r="A136" s="8"/>
      <c r="B136" s="8"/>
      <c r="C136" s="9"/>
      <c r="D136" s="56"/>
      <c r="E136" s="112" t="s">
        <v>156</v>
      </c>
      <c r="F136" s="145" t="s">
        <v>157</v>
      </c>
      <c r="G136" s="146">
        <v>6993129</v>
      </c>
      <c r="H136" s="147">
        <v>0</v>
      </c>
      <c r="I136" s="146">
        <v>3333300</v>
      </c>
      <c r="J136" s="147">
        <v>50</v>
      </c>
    </row>
    <row r="137" spans="1:10" ht="93">
      <c r="A137" s="8"/>
      <c r="B137" s="8"/>
      <c r="C137" s="9"/>
      <c r="D137" s="56"/>
      <c r="E137" s="112" t="s">
        <v>158</v>
      </c>
      <c r="F137" s="145">
        <v>2021</v>
      </c>
      <c r="G137" s="146">
        <v>1086200</v>
      </c>
      <c r="H137" s="147">
        <v>0</v>
      </c>
      <c r="I137" s="146">
        <v>1086200</v>
      </c>
      <c r="J137" s="147">
        <v>100</v>
      </c>
    </row>
    <row r="138" spans="1:10" ht="46.5">
      <c r="A138" s="17" t="s">
        <v>39</v>
      </c>
      <c r="B138" s="17" t="s">
        <v>40</v>
      </c>
      <c r="C138" s="12" t="s">
        <v>35</v>
      </c>
      <c r="D138" s="38" t="s">
        <v>36</v>
      </c>
      <c r="E138" s="48"/>
      <c r="F138" s="70"/>
      <c r="G138" s="66"/>
      <c r="H138" s="66"/>
      <c r="I138" s="69">
        <f>SUM(I139:I145)</f>
        <v>-787000</v>
      </c>
      <c r="J138" s="71"/>
    </row>
    <row r="139" spans="1:10" ht="27.75">
      <c r="A139" s="17"/>
      <c r="B139" s="17"/>
      <c r="C139" s="12"/>
      <c r="D139" s="36" t="s">
        <v>254</v>
      </c>
      <c r="E139" s="131" t="s">
        <v>256</v>
      </c>
      <c r="F139" s="70"/>
      <c r="G139" s="66"/>
      <c r="H139" s="66"/>
      <c r="I139" s="69">
        <v>1000</v>
      </c>
      <c r="J139" s="71"/>
    </row>
    <row r="140" spans="1:10" ht="27.75">
      <c r="A140" s="17"/>
      <c r="B140" s="17"/>
      <c r="C140" s="12"/>
      <c r="D140" s="36" t="s">
        <v>141</v>
      </c>
      <c r="E140" s="131" t="s">
        <v>142</v>
      </c>
      <c r="F140" s="128"/>
      <c r="G140" s="123"/>
      <c r="H140" s="129"/>
      <c r="I140" s="130">
        <v>-145000</v>
      </c>
      <c r="J140" s="71"/>
    </row>
    <row r="141" spans="1:10" ht="42">
      <c r="A141" s="17"/>
      <c r="B141" s="17"/>
      <c r="C141" s="12"/>
      <c r="D141" s="36" t="s">
        <v>141</v>
      </c>
      <c r="E141" s="131" t="s">
        <v>143</v>
      </c>
      <c r="F141" s="128"/>
      <c r="G141" s="123"/>
      <c r="H141" s="129"/>
      <c r="I141" s="130">
        <v>-195000</v>
      </c>
      <c r="J141" s="71"/>
    </row>
    <row r="142" spans="1:10" ht="69.75">
      <c r="A142" s="17"/>
      <c r="B142" s="17"/>
      <c r="C142" s="12"/>
      <c r="D142" s="36" t="s">
        <v>258</v>
      </c>
      <c r="E142" s="126" t="s">
        <v>257</v>
      </c>
      <c r="F142" s="127"/>
      <c r="G142" s="120"/>
      <c r="H142" s="120"/>
      <c r="I142" s="121">
        <v>-800000</v>
      </c>
      <c r="J142" s="120"/>
    </row>
    <row r="143" spans="1:10" ht="84">
      <c r="A143" s="17"/>
      <c r="B143" s="17"/>
      <c r="C143" s="12"/>
      <c r="D143" s="36" t="s">
        <v>255</v>
      </c>
      <c r="E143" s="126" t="s">
        <v>140</v>
      </c>
      <c r="F143" s="127"/>
      <c r="G143" s="120"/>
      <c r="H143" s="120"/>
      <c r="I143" s="121">
        <v>350000</v>
      </c>
      <c r="J143" s="120"/>
    </row>
    <row r="144" spans="1:10" ht="42">
      <c r="A144" s="17"/>
      <c r="B144" s="17"/>
      <c r="C144" s="12"/>
      <c r="D144" s="36" t="s">
        <v>259</v>
      </c>
      <c r="E144" s="126" t="s">
        <v>260</v>
      </c>
      <c r="F144" s="127"/>
      <c r="G144" s="120"/>
      <c r="H144" s="120"/>
      <c r="I144" s="121">
        <v>1000</v>
      </c>
      <c r="J144" s="120"/>
    </row>
    <row r="145" spans="1:10" ht="42">
      <c r="A145" s="17"/>
      <c r="B145" s="17"/>
      <c r="C145" s="12"/>
      <c r="D145" s="36" t="s">
        <v>259</v>
      </c>
      <c r="E145" s="126" t="s">
        <v>261</v>
      </c>
      <c r="F145" s="127"/>
      <c r="G145" s="120"/>
      <c r="H145" s="120"/>
      <c r="I145" s="121">
        <v>1000</v>
      </c>
      <c r="J145" s="120"/>
    </row>
    <row r="146" spans="1:10" ht="15">
      <c r="A146" s="12" t="s">
        <v>235</v>
      </c>
      <c r="B146" s="12" t="s">
        <v>236</v>
      </c>
      <c r="C146" s="12" t="s">
        <v>10</v>
      </c>
      <c r="D146" s="174" t="s">
        <v>237</v>
      </c>
      <c r="E146" s="126"/>
      <c r="F146" s="127"/>
      <c r="G146" s="120"/>
      <c r="H146" s="120"/>
      <c r="I146" s="175">
        <v>-1000000</v>
      </c>
      <c r="J146" s="120"/>
    </row>
    <row r="147" spans="1:10" ht="20.25" customHeight="1">
      <c r="A147" s="8"/>
      <c r="B147" s="8"/>
      <c r="C147" s="9"/>
      <c r="D147" s="10" t="s">
        <v>9</v>
      </c>
      <c r="E147" s="11"/>
      <c r="F147" s="73"/>
      <c r="G147" s="73"/>
      <c r="H147" s="73"/>
      <c r="I147" s="74">
        <f>I11+I14+I17+I30+I46+I84+I96+I92+I72+I58</f>
        <v>266687997.39</v>
      </c>
      <c r="J147" s="33"/>
    </row>
    <row r="148" ht="91.5" customHeight="1"/>
    <row r="149" spans="1:10" ht="18.75" customHeight="1">
      <c r="A149" s="183" t="s">
        <v>1</v>
      </c>
      <c r="B149" s="183"/>
      <c r="C149" s="183"/>
      <c r="D149" s="183"/>
      <c r="E149" s="183"/>
      <c r="F149" s="15"/>
      <c r="G149" s="182" t="s">
        <v>22</v>
      </c>
      <c r="H149" s="182"/>
      <c r="I149" s="182"/>
      <c r="J149" s="182"/>
    </row>
    <row r="152" spans="7:8" ht="15">
      <c r="G152" s="4"/>
      <c r="H152" s="4"/>
    </row>
  </sheetData>
  <sheetProtection/>
  <mergeCells count="5">
    <mergeCell ref="B5:J5"/>
    <mergeCell ref="G149:J149"/>
    <mergeCell ref="A149:E149"/>
    <mergeCell ref="A6:B6"/>
    <mergeCell ref="A7:B7"/>
  </mergeCells>
  <printOptions/>
  <pageMargins left="0.984251968503937" right="0.3937007874015748" top="0.5511811023622047" bottom="0.5905511811023623" header="0.31496062992125984" footer="0.5118110236220472"/>
  <pageSetup horizontalDpi="600" verticalDpi="600" orientation="landscape" paperSize="9" scale="6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ODmitruk</dc:creator>
  <cp:keywords/>
  <dc:description/>
  <cp:lastModifiedBy>Tetyana_T</cp:lastModifiedBy>
  <cp:lastPrinted>2021-11-16T07:29:09Z</cp:lastPrinted>
  <dcterms:created xsi:type="dcterms:W3CDTF">2004-01-17T10:33:37Z</dcterms:created>
  <dcterms:modified xsi:type="dcterms:W3CDTF">2021-11-17T10:14:54Z</dcterms:modified>
  <cp:category/>
  <cp:version/>
  <cp:contentType/>
  <cp:contentStatus/>
</cp:coreProperties>
</file>