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10" windowWidth="10380" windowHeight="6080" tabRatio="819" activeTab="0"/>
  </bookViews>
  <sheets>
    <sheet name="додаток 6" sheetId="1" r:id="rId1"/>
  </sheets>
  <definedNames>
    <definedName name="_xlnm.Print_Titles" localSheetId="0">'додаток 6'!$9:$9</definedName>
    <definedName name="_xlnm.Print_Area" localSheetId="0">'додаток 6'!$A$1:$J$156</definedName>
  </definedNames>
  <calcPr fullCalcOnLoad="1"/>
</workbook>
</file>

<file path=xl/sharedStrings.xml><?xml version="1.0" encoding="utf-8"?>
<sst xmlns="http://schemas.openxmlformats.org/spreadsheetml/2006/main" count="423" uniqueCount="278">
  <si>
    <t>до рішення Рівненської  обласної ради</t>
  </si>
  <si>
    <t>Перший заступник голови обласної ради</t>
  </si>
  <si>
    <t>0490</t>
  </si>
  <si>
    <t xml:space="preserve">Рівненська обласна рада </t>
  </si>
  <si>
    <t>Додаток  6</t>
  </si>
  <si>
    <t>0100000</t>
  </si>
  <si>
    <t>0110000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</si>
  <si>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</si>
  <si>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</si>
  <si>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</si>
  <si>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0700000</t>
  </si>
  <si>
    <t>Управління охорони здоров’я  Рівненської обласної державної адміністрації</t>
  </si>
  <si>
    <t>0710000</t>
  </si>
  <si>
    <t>1000000</t>
  </si>
  <si>
    <t>Управління культури і туризму Рівненської  обласної державної адміністрації</t>
  </si>
  <si>
    <t>1010000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</si>
  <si>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</si>
  <si>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</si>
  <si>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</si>
  <si>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2917693</t>
  </si>
  <si>
    <t>7693</t>
  </si>
  <si>
    <t>Інші заходи, пов'язані з економічною діяльністю</t>
  </si>
  <si>
    <t>Код Функціональної класифікації видатків та кредитування бюджету</t>
  </si>
  <si>
    <t>УСЬОГО</t>
  </si>
  <si>
    <t>0180</t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</si>
  <si>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</si>
  <si>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</si>
  <si>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</si>
  <si>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</si>
  <si>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</si>
  <si>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</si>
  <si>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</si>
  <si>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</si>
  <si>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</si>
  <si>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</si>
  <si>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</si>
  <si>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Сергій СВИСТАЛЮК</t>
  </si>
  <si>
    <t>0800000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</si>
  <si>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</si>
  <si>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0810000</t>
  </si>
  <si>
    <t>1517310</t>
  </si>
  <si>
    <t>7310</t>
  </si>
  <si>
    <t>0443</t>
  </si>
  <si>
    <t>Будівництво об'єктів житлово-комунального господарства</t>
  </si>
  <si>
    <t xml:space="preserve">Реконструкція системи водопостачання 
в смт. Клевань Рівненського району </t>
  </si>
  <si>
    <t>2012 - 2021</t>
  </si>
  <si>
    <t>Реконструкція напірного колектора                       м. Березне Рівненської області                         (довжиною 1200 м)</t>
  </si>
  <si>
    <t>2019 - 2021</t>
  </si>
  <si>
    <t>Будівництво станції очищення господарсько-побутових вод в с. Шубків Рівненського району</t>
  </si>
  <si>
    <t>2016 - 2021</t>
  </si>
  <si>
    <t>1517321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</si>
  <si>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</si>
  <si>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Нерозподілений резерв</t>
  </si>
  <si>
    <t xml:space="preserve">Реконструкція будівлі Горбаківського НВК по вул. Шкільній, 8 в с. Горбаків Гощанського району Рівненської області </t>
  </si>
  <si>
    <t>2020 - 2021</t>
  </si>
  <si>
    <t xml:space="preserve">Реконструкція будівлі Жобринської ЗОШ             І-ІІІ ст. по вул. Центральній, 3 в с. Жобрин Рівненського району Рівненської області </t>
  </si>
  <si>
    <t>2018 - 2021</t>
  </si>
  <si>
    <t>Будівництво Озерецької ЗОШ І-ІІ ст. в                  с. Озерці Володимирецького району Рівненської області</t>
  </si>
  <si>
    <t>2014 - 2021</t>
  </si>
  <si>
    <t xml:space="preserve">Реконструкція ДНЗ № 3 "Веселка" по                   вул. Свободи, 21 в смт Клесів Сарненського району Рівненської області </t>
  </si>
  <si>
    <t>1517322</t>
  </si>
  <si>
    <t>7322</t>
  </si>
  <si>
    <t>Будівництво медичних установ та закладів</t>
  </si>
  <si>
    <t>Реконстукція приймального відділення
Рівненської обласної клінічної лікарні за адресою: вул. Київська, 78-г, м. Рівне</t>
  </si>
  <si>
    <t xml:space="preserve">Реконструкція терапевтичного корпусу (влаштування переходу до лікувального та фізіотерапевтичного корпусів)                             КЗ "Рівненський обласний госпіталь ветеранів війни" Рівненської обласної ради                                   в смт. Клевань по вул. Деражненська 39 Рівненського району, Рівненської області              (у т.ч. коригування проектно-кошторисної документації) </t>
  </si>
  <si>
    <t>1517325</t>
  </si>
  <si>
    <t>7325</t>
  </si>
  <si>
    <r>
      <t>Будівництво</t>
    </r>
    <r>
      <rPr>
        <sz val="12"/>
        <rFont val="Times New Roman"/>
        <family val="1"/>
      </rPr>
      <t xml:space="preserve"> споруд, установ та закладів фізичної культури і спорту</t>
    </r>
  </si>
  <si>
    <t xml:space="preserve">Будівництво спортивного комплексу по 
вул. Я.Мудрого, 1 в м. Сарни </t>
  </si>
  <si>
    <t>2015 - 2021</t>
  </si>
  <si>
    <t>1517330</t>
  </si>
  <si>
    <t>7330</t>
  </si>
  <si>
    <t>Будівництво інших об'єктів комунальної власності</t>
  </si>
  <si>
    <t>2018 - 2022</t>
  </si>
  <si>
    <t>Коригування проектно-кошторисної документації по об'єкту: "Будівництво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Рівне)"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</si>
  <si>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</si>
  <si>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</si>
  <si>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</si>
  <si>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</si>
  <si>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</si>
  <si>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</si>
  <si>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Реконструкція частини будівлі дитячого садка під амбулаторію загальної практики сімейної медицини с. Більська Воля                       вул. Шкільна, 19 Володимирецького району Рівненської області</t>
  </si>
  <si>
    <t>Реконструкція Тучинської амбулаторії загальної практики сімейної медицини з влаштуванням блочно-модульної котельні по вул. Шевченка, 8а в с. Тучин Гощанського району</t>
  </si>
  <si>
    <t xml:space="preserve">Реконструкція лікарської амбулаторії загальної практики сімейної медицини по          вул. Київська, 49 в с. Користь Корецького району Рівненської області </t>
  </si>
  <si>
    <t xml:space="preserve"> Реконструкція приміщення Комунального закладу "Бугринська амбулаторія загальної практики - сімейної медицини" Бугринської сільської ради з переплануванням першого поверху за адресою:                                               вул. Князя Острозького, 9а в с. Бугрин Гощанського району Рівненської області</t>
  </si>
  <si>
    <t>Реконструкція нежитлового приміщення під АЗПСМ по вул. Пушкіна, 19 в с. Бабин Гощанського району Рівненської області</t>
  </si>
  <si>
    <t>1517324</t>
  </si>
  <si>
    <t>7324</t>
  </si>
  <si>
    <t>Будівництво установ та закладів культури</t>
  </si>
  <si>
    <t>за рахунок залишку коштів бюджету розвитку обласного бюджету, що утворився на             01.01.2021 року</t>
  </si>
  <si>
    <t>2018-2021</t>
  </si>
  <si>
    <t>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</si>
  <si>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</si>
  <si>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</si>
  <si>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</si>
  <si>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територій, що утворився на 01.01.2021 року</t>
  </si>
  <si>
    <t>Будівництво дошкільного навчального закладу ясла-садок за адресою вул. Коновальця, 16 у м. Рівному</t>
  </si>
  <si>
    <t>за рахунок залишку субвенції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проєкту "Поліпшення охорони здоров'я на службі у людей", що утворився на 01.01.2021 року</t>
  </si>
  <si>
    <t>нерозподілений резерв</t>
  </si>
  <si>
    <t>Реконструкція лікарської амбулаторії загальної практики сімейної медицини по вул. Київській, 49 в с. Користь Корецького району Рівненської області</t>
  </si>
  <si>
    <r>
      <t>Реконструкція частини будівлі дитячого садка під амбулаторію загальної практики сімейної медицини с.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Більська Воля вул. Шкільна, 19 Володимирецького району Рівненської області</t>
    </r>
  </si>
  <si>
    <t xml:space="preserve"> Реконструкція приміщення Комунального закладу “Бугринська амбулаторія загальної практики - сімейної медициниˮ Бугринської сільської ради з переплануванням першого поверху за адресою: вул. Князя Острозького,9а в с. Бугрин Гощанського району Рівненської області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</si>
  <si>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</si>
  <si>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</si>
  <si>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</si>
  <si>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за рахунок залишку субвенції з державного бюджету місцевим бюджетам на реалізацію заходів, спрямованих на розвиток системи охорони здоров"я у сільській місцевості, що утворився на 01.01.2021 року</t>
  </si>
  <si>
    <t>Нове будівництво лікарської амбулаторії загальної практики сімейної медицини в с. Чудель Сарненського району Рівненської області</t>
  </si>
  <si>
    <t>2021-2022</t>
  </si>
  <si>
    <t xml:space="preserve">Нове будівництво лікарської амбулаторії загальної практики сімейної медицини в с. Селець Дубровицького району </t>
  </si>
  <si>
    <t>2019-2022</t>
  </si>
  <si>
    <t xml:space="preserve">Нове будівництво лікарської амбулаторії загальної практики сімейної медицини в с. Берестя Дубровицького району </t>
  </si>
  <si>
    <t>0717367</t>
  </si>
  <si>
    <t>за рахунок залишку субвенції з державного бюджету місцевим бюджетам на реалізацію заходів, спрямованих на розвиток системи охорони здоров"я у сільській місцевості, що утворився  на 01.01.2021 року</t>
  </si>
  <si>
    <t>з бюджету Острожецької сільської територіальної громади за рахунок субвенції з місцевого бюджету за рахунок залишку коштів освітньої субвенції, що утворився на початок бюджетного року</t>
  </si>
  <si>
    <t>Співфінансування проекту "Будівництво НВК по вул. Шкільна, 11 в с. Борбин Млинівського району"</t>
  </si>
  <si>
    <t>з бюджету Рівненської міської територіальої громади Рівненського району</t>
  </si>
  <si>
    <t>Співфінансування об’єкта «Будівництво дошкільного навчального закладу ясла-садок за адресою вул. Коновальця, 16 у Рівному»</t>
  </si>
  <si>
    <t>Виконання інвестиційних проектів за рахунок субвенцій з інших бюджетів</t>
  </si>
  <si>
    <t>з бюджету Березнівської міської територіальої громади Рівненського району</t>
  </si>
  <si>
    <t>2017-2022</t>
  </si>
  <si>
    <t>з  бюджету Корнинської сільської територіальної громади Рівненського району</t>
  </si>
  <si>
    <t>з  бюджету Вирівської сільської територіальної громади Рівненського району</t>
  </si>
  <si>
    <t>Співфінансування об'єкту "Будівництво загальноосвітньої школи ІІ-ІІІ ступенів за адресою: с. Вири вул. Шкільна, 33 Сарненського району Рівненської області"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</si>
  <si>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</si>
  <si>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з  бюджету Березнівської міської теритольної громади Рівненського району</t>
  </si>
  <si>
    <t>Співфінансування об'єкту "Реконструкція приймального відділення КНП "Березнівська центральна районна лікарня" Березнівської районної ради на вул. Київська, 19 в м. Березне, Рівненської області"</t>
  </si>
  <si>
    <t>2020-2021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</si>
  <si>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</si>
  <si>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</si>
  <si>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з  бюджету Зорянської сільської територіальної громади Рівненського району</t>
  </si>
  <si>
    <t>Співфінансування об'єкту "Капітальний ремонт дорожнього покриття по вул. Жовтнева в с. Зоря Рівненського району Рівненської області"</t>
  </si>
  <si>
    <t>з  бюджету Дубровицької міської теритольної громади Сарненського району</t>
  </si>
  <si>
    <t xml:space="preserve">Співфінансування об’єкту «Капітальний ремонт дорожнього покриття автомобільної дороги О180610 Дубровиця-Мочулище-Острівці на ділянці км 0+800 – км 5+00 Дубровицького району Рівненської області. Коригування.» </t>
  </si>
  <si>
    <t xml:space="preserve">На коригування проектно-кошторисної документації по об'єкту "Будівництво дитячого дошкільного закладу по вул. Свободи, 14 в с. Колоденка Рівненського району" </t>
  </si>
  <si>
    <t>1517369</t>
  </si>
  <si>
    <t>7369</t>
  </si>
  <si>
    <t>1517463</t>
  </si>
  <si>
    <t>7463</t>
  </si>
  <si>
    <t>1017324</t>
  </si>
  <si>
    <r>
      <t>Будівництво</t>
    </r>
    <r>
      <rPr>
        <sz val="12"/>
        <rFont val="Times New Roman"/>
        <family val="1"/>
      </rPr>
      <t xml:space="preserve"> установ та закладів культури</t>
    </r>
  </si>
  <si>
    <t>Ремонт системи електромереж та системи пожежогасіння у будівлях, в тому числі виготовлення проектно-кошторисної документації</t>
  </si>
  <si>
    <t>1017340</t>
  </si>
  <si>
    <t>7340</t>
  </si>
  <si>
    <t>Проектування, реставрація та охорона пам'яток архітектури</t>
  </si>
  <si>
    <t>Реставрація Державного історико-культурного заповідника м.Дубно (влаштування системи опалення та котельні на твердому паливі Надбрамного корпусу) по вул.Замковій, 7а в м.Дубно, Рівненської області</t>
  </si>
  <si>
    <t>2017-2021</t>
  </si>
  <si>
    <t>2021-2023</t>
  </si>
  <si>
    <t>Реставрація пам’ятки архітектури національного значення Башта Луцька XVI ст. (ох. №604) – Музей книги та друкарства по вул. В’ячеслава Чорновола,3а в м. Острозі Рівненської області</t>
  </si>
  <si>
    <t>2017-2023</t>
  </si>
  <si>
    <t xml:space="preserve">Реставрація пам’ятки архітектури національного значення Вежа Мурована XIV ст. (ох. №602/1) – (комплекс замку князів Острозьких) по  вул. Академічній, 5а в м. Острозі Рівненської області (протиаварійні роботи – ремонт покрівлі) </t>
  </si>
  <si>
    <t>2019-2021</t>
  </si>
  <si>
    <t>2018-2023</t>
  </si>
  <si>
    <t>0110180</t>
  </si>
  <si>
    <t>0133</t>
  </si>
  <si>
    <t>Інша діяльність у сфері державного управління</t>
  </si>
  <si>
    <t>0200000</t>
  </si>
  <si>
    <t>Рівненська обласна державна адміністрація</t>
  </si>
  <si>
    <t>0210000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</si>
  <si>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</si>
  <si>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</si>
  <si>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</si>
  <si>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</si>
  <si>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0600000</t>
  </si>
  <si>
    <t>Управління  освіти і науки Рівненської обласної державної адміністрації</t>
  </si>
  <si>
    <t>0610000</t>
  </si>
  <si>
    <t>0611062</t>
  </si>
  <si>
    <t>1062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</si>
  <si>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</si>
  <si>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</si>
  <si>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0611063</t>
  </si>
  <si>
    <t>1063</t>
  </si>
  <si>
    <t>Надання загальної середньої освіти спеціалізованими закладами загальної середньої освіти</t>
  </si>
  <si>
    <t>0611094</t>
  </si>
  <si>
    <t>1094</t>
  </si>
  <si>
    <t>0930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</si>
  <si>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</si>
  <si>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0990</t>
  </si>
  <si>
    <t>0617321</t>
  </si>
  <si>
    <t>7321</t>
  </si>
  <si>
    <t>0619800</t>
  </si>
  <si>
    <t>0712020</t>
  </si>
  <si>
    <t>0732</t>
  </si>
  <si>
    <t xml:space="preserve">Спеціалізована стаціонарна медична допомога населенню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</si>
  <si>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</si>
  <si>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</si>
  <si>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</si>
  <si>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</si>
  <si>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</si>
  <si>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</si>
  <si>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</si>
  <si>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0819800</t>
  </si>
  <si>
    <t>2300000</t>
  </si>
  <si>
    <t>Управління інформаційної діяльності та комунікацій з громадськістю Рівненської обласної державної адміністрації</t>
  </si>
  <si>
    <t>2310000</t>
  </si>
  <si>
    <t>2319800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</si>
  <si>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</si>
  <si>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r>
      <t xml:space="preserve">Будівництво освітніх установ та закладів </t>
    </r>
    <r>
      <rPr>
        <i/>
        <sz val="12"/>
        <rFont val="Times New Roman"/>
        <family val="1"/>
      </rPr>
      <t>( з бюджету Млинівської селищної  територіальної громади  Дубенського району)</t>
    </r>
  </si>
  <si>
    <t>Капітальний ремонт навчально - виробничої лабораторії по технології виробництва продукції тваринництва Млинівського державного технолого - економічного коледжу по вул. І. Франка, 1 в смт. Млинів Млинівського району Рівненської області, в т.ч. проєктні роботи</t>
  </si>
  <si>
    <t>2020-2022</t>
  </si>
  <si>
    <t>0817323</t>
  </si>
  <si>
    <t>Будівництво  установ та закладів соціальної сфери</t>
  </si>
  <si>
    <t>Капітальний ремонт пожежної водойми КЗ "Рівненський психоневрологічний інтернат" Рівненської обласної ради по вул.Лісова, 1, с.Боянівка Рівненського району</t>
  </si>
  <si>
    <t>Співфінансування на будівництво за проектом "Будівництво дитячого садочку на 60 місць в с. Орлівка по вул. Вербова, 15 Березнівського району рівненської області (коригування проекту)"</t>
  </si>
  <si>
    <t>Зміни до розподілу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</si>
  <si>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>"Про внесення змін до обласного бюджету Рівненської області на 2021 рік"</t>
  </si>
  <si>
    <t>з бюджету Смизької селищної територіальної громади Дубенського району</t>
  </si>
  <si>
    <t>з бюджету Здолбунівської міської територіальної громади Рівненського району</t>
  </si>
  <si>
    <t>Співфінансування об'єкту "Будівництво спортивного залу дитячо-юнацької спортивної школи Здолбунівської районної ради Рівненської області  м. Здолбунів,                 вул. Паркова" в т.ч. коригування проектно-кошторисної документації</t>
  </si>
  <si>
    <t>2018-2022</t>
  </si>
  <si>
    <t>з бюджету Сарненської міської територіальної громади Сарненського району</t>
  </si>
  <si>
    <t>Співфінансування об'єкту "Реконструкція спортивного комплексу «Меблевик» по вул. К.Прокопчука, 45а в смт. Смига Дубенського району Рівненської області"</t>
  </si>
  <si>
    <t>Співфінансування об'єкту "Будівництво загальноосвітньої школи І-ІІІ ступенів на вул.Нова,38 в с.Цепцевичі Сарненського району Рівненської області"</t>
  </si>
  <si>
    <t>з бюджету Клесівської селищної територіальної громади Сарненського району</t>
  </si>
  <si>
    <t>Реконструкція ДНЗ № 3 «Веселка» по                        вул. Свободи, 21 в смт Клесів Сарненського району Рівненської області</t>
  </si>
  <si>
    <t>з бюджету Млинівської селищної територіальної громади Дубенського району</t>
  </si>
  <si>
    <t>Капітальний ремонт шкільного спортивного майданчика Млинівської ЗОШ І-ІІІ ступенів № 1 по вул. Народна, 14 в смт Млинів Млинівського району Рівненської області</t>
  </si>
  <si>
    <t>з бюджету Клеванськлої селищної територіальної громади Рівненського району</t>
  </si>
  <si>
    <t>Реконструкція системи водопостачання в                  смт. Клевань Рівненського району</t>
  </si>
  <si>
    <t>2012-2021</t>
  </si>
  <si>
    <t>з бюджету Дубенської міської територіальної громади Дубенського району</t>
  </si>
  <si>
    <t>Реконструкція басейну ЗОШ І-ІІІ ст. № 7 по пров. Шкільному, 2 в м. Дубно Рівненської області</t>
  </si>
  <si>
    <t>з бюджету Рокитнівської селищної територіальої громади Сарненського району за рахунок субвенції з місцевого бюджету за рахунок залишку коштів освітньої субвенції, що утворився на початок бюджетного періоду</t>
  </si>
  <si>
    <t>Реконструкція Рокитнівського НВК «Школа І-ІІІ ступенів-ліцей» по вул. Жовтнева в с. Рокитне, Рокитнівського району Рівненської області. Будівництво навчального корпусу та їдальні (І, ІІ черги). Коригування.</t>
  </si>
  <si>
    <t>Капітальний ремонт дорожнього покриття по вул. Носальчука в смт Клевань Рівненського району</t>
  </si>
  <si>
    <t>Капітальний ремонт дорожнього покриття по вул. Івана Франка в смт Оржів Рівненського району</t>
  </si>
  <si>
    <t>з бюджету Шпанівської сільської територіальної громади Рівненського району</t>
  </si>
  <si>
    <t>Співфінансування по об'єкту - "Капітальний ремонт автомобільної дороги О181501 Рівне-Хотин на ділянці км 3+560 - км 5+960"</t>
  </si>
  <si>
    <t>з бюджету Рокитнівської селищної територіальої громади Сарненського району</t>
  </si>
  <si>
    <t>співфінансування об’єкту «Реконструкція приймального відділення Терапевтичний корпус КНП «Рокитнівська ЦРЛ» Рокитнівської районної ради Рівненської області по вул. Руслана Дубовця, 30 смт Рокитне Рокитнівського району Рівненської області»</t>
  </si>
  <si>
    <t>0611061</t>
  </si>
  <si>
    <t>1061</t>
  </si>
  <si>
    <t>0921</t>
  </si>
  <si>
    <t>Надання загальної середньої освіти закладами загальної середньої освіти</t>
  </si>
  <si>
    <t>Будівництво освітніх установ та закладів</t>
  </si>
  <si>
    <r>
      <t xml:space="preserve">Будівництво освітніх установ та закладів </t>
    </r>
    <r>
      <rPr>
        <i/>
        <sz val="12"/>
        <rFont val="Times New Roman"/>
        <family val="1"/>
      </rPr>
      <t>( з бюджету Сарненської міської  територіальної громади  Сарненського району)</t>
    </r>
  </si>
  <si>
    <t>Капітальний ремонт лабораторії на створення навчально-практичного центру діагностики та технічного обслуговування автомобілів ВПУ 22 м.Сарни по вул.Технічній,4 (літера П-2) в м .Сарни Рівненської області</t>
  </si>
  <si>
    <t>Капітальний ремонт будівлі Рівненського обласного інституту післядипломної педагогічної освіти (заміна покрівлі) в м. Рівне по вул. Чорновола, 74 ( в тому числі виготовлення проектно-кошторисної документації)</t>
  </si>
  <si>
    <t>0</t>
  </si>
  <si>
    <t>0611046</t>
  </si>
  <si>
    <t>1046</t>
  </si>
  <si>
    <t>Централізовані заходи у сфері освіти</t>
  </si>
  <si>
    <t>1014040</t>
  </si>
  <si>
    <t>4040</t>
  </si>
  <si>
    <t>0824</t>
  </si>
  <si>
    <t>Забезпечення діяльності музеїв i виставок</t>
  </si>
  <si>
    <t>Капітальний ремонт входу в  терапевтичний корпус ( монтаж підіймальної платформи для осіб з обмеженими можливостями при вході у терапевтичний корпус) комунального підприємства "Рівненський обласний госпіталь ветеранів війни" Рівненської обласної ради за адресою: смт. Клевань,    вул. Деражненська, 39,  Рівненського району</t>
  </si>
  <si>
    <t>0717322</t>
  </si>
  <si>
    <t>за рахунок інших субвенцій з місцевих бюджетів</t>
  </si>
  <si>
    <t>1217670</t>
  </si>
  <si>
    <t>7670</t>
  </si>
  <si>
    <t>Внески до статутного капіталу суб’єктів господарювання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</si>
  <si>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</si>
  <si>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</si>
  <si>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</si>
  <si>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Будівництво загальноосвітньої школи І-ІІІ ступенів на вул. Нова, 38 в с. Цепцевичі, Сарненського району, Рівненської області (в т.ч. коригування проектної документації)</t>
  </si>
  <si>
    <t>Реконструкція будівель Рівненської обласної клінічної лікарні (головний корпус, адміністративний корпус, хірургічний корпус, кардіологічний корпус, поліклініка, стерилізаційне відділення, патанатомія (морг), патанатомія (лабораторія), харчоблок, киснева станція) за адресою :  вул. Київська, 78-г, м. Рівне (в т.ч. виготовлення проектної документації)</t>
  </si>
  <si>
    <t xml:space="preserve">Реконструкція будівель Рівненської обласної дитячої лікарні (корпус лікарні «А-6», діагностика «В-3», поліклініка літ. «Б-3») за адресою: вул. Київська, 60, м. Рівне (в т.ч. виготовлення проектної документації) </t>
  </si>
  <si>
    <t>Реконструкція приймального відділення Рівненської обласної клінічної лікарні за адресою:  вул. Київська, 78-г, м. Рівне (в т.ч. коригування проектної документації)</t>
  </si>
  <si>
    <t>Реконструкція терапевтичного корпусу (влаштування переходу до лікувального та фізіотерапевтичного корпусів)  КЗ "Рівненський обласний госпіталь ветеранів війни" Рівненської обласної ради в смт. Клевань по вул. Деражненська 39 Рівненського району, Рівненської області 
(в т.ч. коригування проектної документації)</t>
  </si>
  <si>
    <t>Реконструкція будівлі Комунального закладу "Рівненська обласна універсальна наукова бібліотека" Рівненської обласної ради по вул. Короленка, 6, м. Рівне (в т.ч. коригування проектної документації)</t>
  </si>
  <si>
    <t>Реконструкція радіотехнічних засобів навігації та посадки аеродромного комплексу ОКП "Міжнародний аеропорт Рівне" за адресою: вулиця Авіаторів, 5 А, с. Велика Омеляна, Рівненський район Рівненська область (у т.ч. проєктно-кошторисна документація)</t>
  </si>
  <si>
    <t>Реконструкція флагштоків та благоустрій прилеглої території за адресою: Майдан Просвіти, 1 м.Рівне (в т.ч. виготовлення проектної документації)</t>
  </si>
  <si>
    <t>Капітальний ремонт огорожі ОКП "Міжнародний аеропорт Рівне"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</si>
  <si>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покриття перону ОКП "Міжнародний аеропорт  Рівне"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</si>
  <si>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покриття руліжної доріжки ОКП "Міжнародний аеропорт  Рівне" за адресою: вулиця Авіаторів, 5 А, с. Велика Омеляна, Рівненський район Рівненська область (у т.ч. проєктно-кошторисна документація)</t>
  </si>
  <si>
    <t>Реконструкція системи світлосигнального обладнання ОКП "Міжнародний аеропорт  Рівне" за адресою: вулиця Авіаторів, 5 А, с. Велика Омеляна, Рівненський район Рівненська область  (у т.ч. проєктно-кошторисна документація)</t>
  </si>
  <si>
    <t xml:space="preserve">Нове будівництво лікарської амбулаторії загальної практики сімейної медицини в с. Колки Дубровицького району </t>
  </si>
  <si>
    <t>1519770</t>
  </si>
  <si>
    <t>9770</t>
  </si>
  <si>
    <t xml:space="preserve">Інші субвенції з місцевого бюджету </t>
  </si>
  <si>
    <t>Виготовлення проектно-кошторисної документації по реставрації будівлі палацу князів Любомирських XVIII ст. (охоронний  номер 609/2) по вул. Замковій, 7а в м. Дубно Рівненської області</t>
  </si>
  <si>
    <t>Реставрація пам’ятки архітектури національного значення «Гімназія 1839 р.» (охоронний № 599/Н) м. Рівне, по  вул. Драгоманова, 19</t>
  </si>
  <si>
    <t>Виготовлення проєктно-кошторисної документації на капітальний ремонт даху 2-ого блоку житлового корпусу КЗ "Дубенський будинок-інтернат для громадян похилого віку та інвалідів" Рівненської обласної ради по вул.Широка, 3 у м.Дубно</t>
  </si>
  <si>
    <t xml:space="preserve">Виготовлення проектно-кошторисної документації по реставрації фасадів та даху пам’ятки архітектури національного значення XV-XVI ст. (охоронний №610-Н)  Луцька брама по вул. Данила Галицького, 32 в м. Дубно Рівненської області </t>
  </si>
  <si>
    <t>від 11 березня 2021 року № 148</t>
  </si>
  <si>
    <t xml:space="preserve">Капітальний ремонт відділення «Педіатрія №2» стаціонарного корпусу №1 комунального підприємства «Рівненська обласна дитяча лікарня» Рівненської обласної ради, за адресою вул. Київська, 60, м. Рівне </t>
  </si>
  <si>
    <t>Капітальний ремонт будівель, стаціонарний корпус, блок 1, блок 2 (заміна вікон) комунального закладу «Рівненська обласна дитяча лікарня», вул. Київська, 60  м. Рівне (коригування)</t>
  </si>
  <si>
    <t>Капітальний ремонт даху та фасадів адміністративного будинку центру по нарахуванню та здійсненню соціальних виплат по вул.16 Липня, 79 в м.Рівне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</si>
</sst>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</numFmts>
  <fonts count="6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4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10" fillId="0" borderId="0">
      <alignment vertical="top"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14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1" fillId="0" borderId="10" xfId="53" applyNumberFormat="1" applyFont="1" applyBorder="1">
      <alignment vertical="top"/>
      <protection/>
    </xf>
    <xf numFmtId="19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>
      <alignment vertical="center" wrapText="1"/>
    </xf>
    <xf numFmtId="4" fontId="18" fillId="34" borderId="10" xfId="0" applyNumberFormat="1" applyFont="1" applyFill="1" applyBorder="1" applyAlignment="1">
      <alignment vertical="center" wrapText="1"/>
    </xf>
    <xf numFmtId="188" fontId="18" fillId="0" borderId="10" xfId="0" applyNumberFormat="1" applyFont="1" applyBorder="1" applyAlignment="1">
      <alignment vertical="center" wrapText="1"/>
    </xf>
    <xf numFmtId="199" fontId="2" fillId="34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top"/>
      <protection/>
    </xf>
    <xf numFmtId="0" fontId="18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188" fontId="18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 vertical="center" wrapText="1"/>
      <protection/>
    </xf>
    <xf numFmtId="199" fontId="18" fillId="34" borderId="10" xfId="0" applyNumberFormat="1" applyFont="1" applyFill="1" applyBorder="1" applyAlignment="1" applyProtection="1">
      <alignment vertical="center"/>
      <protection/>
    </xf>
    <xf numFmtId="199" fontId="64" fillId="0" borderId="10" xfId="0" applyNumberFormat="1" applyFont="1" applyFill="1" applyBorder="1" applyAlignment="1" applyProtection="1">
      <alignment vertical="top"/>
      <protection/>
    </xf>
    <xf numFmtId="199" fontId="18" fillId="0" borderId="10" xfId="0" applyNumberFormat="1" applyFont="1" applyFill="1" applyBorder="1" applyAlignment="1" applyProtection="1">
      <alignment vertical="top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3" fontId="65" fillId="34" borderId="10" xfId="0" applyNumberFormat="1" applyFont="1" applyFill="1" applyBorder="1" applyAlignment="1" applyProtection="1">
      <alignment vertical="center" wrapText="1"/>
      <protection/>
    </xf>
    <xf numFmtId="4" fontId="19" fillId="34" borderId="10" xfId="0" applyNumberFormat="1" applyFont="1" applyFill="1" applyBorder="1" applyAlignment="1" applyProtection="1">
      <alignment vertical="center" wrapText="1"/>
      <protection/>
    </xf>
    <xf numFmtId="199" fontId="19" fillId="34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199" fontId="6" fillId="0" borderId="10" xfId="0" applyNumberFormat="1" applyFont="1" applyFill="1" applyBorder="1" applyAlignment="1" applyProtection="1">
      <alignment horizontal="left" vertical="center" wrapText="1"/>
      <protection/>
    </xf>
    <xf numFmtId="199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vertical="center"/>
    </xf>
    <xf numFmtId="199" fontId="2" fillId="0" borderId="10" xfId="53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99" fontId="66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188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199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88" fontId="1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9" fontId="13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199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49" fontId="67" fillId="36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188" fontId="67" fillId="0" borderId="10" xfId="0" applyNumberFormat="1" applyFont="1" applyBorder="1" applyAlignment="1">
      <alignment horizontal="right" vertical="center" wrapText="1"/>
    </xf>
    <xf numFmtId="199" fontId="2" fillId="0" borderId="10" xfId="0" applyNumberFormat="1" applyFont="1" applyBorder="1" applyAlignment="1">
      <alignment horizontal="right" vertical="center" wrapText="1"/>
    </xf>
    <xf numFmtId="49" fontId="13" fillId="35" borderId="10" xfId="0" applyNumberFormat="1" applyFont="1" applyFill="1" applyBorder="1" applyAlignment="1" applyProtection="1">
      <alignment vertical="top" wrapText="1"/>
      <protection locked="0"/>
    </xf>
    <xf numFmtId="4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199" fontId="25" fillId="0" borderId="10" xfId="53" applyNumberFormat="1" applyFont="1" applyBorder="1">
      <alignment vertical="top"/>
      <protection/>
    </xf>
    <xf numFmtId="4" fontId="13" fillId="0" borderId="1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199" fontId="18" fillId="0" borderId="10" xfId="0" applyNumberFormat="1" applyFont="1" applyFill="1" applyBorder="1" applyAlignment="1" applyProtection="1">
      <alignment horizontal="right" vertical="center" wrapText="1"/>
      <protection/>
    </xf>
    <xf numFmtId="199" fontId="18" fillId="34" borderId="10" xfId="0" applyNumberFormat="1" applyFont="1" applyFill="1" applyBorder="1" applyAlignment="1" applyProtection="1">
      <alignment horizontal="right" vertical="center" wrapText="1"/>
      <protection/>
    </xf>
    <xf numFmtId="4" fontId="18" fillId="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4" fontId="19" fillId="34" borderId="10" xfId="0" applyNumberFormat="1" applyFont="1" applyFill="1" applyBorder="1" applyAlignment="1" applyProtection="1">
      <alignment horizontal="center" vertical="center" wrapText="1"/>
      <protection/>
    </xf>
    <xf numFmtId="199" fontId="19" fillId="34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18" fillId="34" borderId="10" xfId="0" applyNumberFormat="1" applyFont="1" applyFill="1" applyBorder="1" applyAlignment="1" applyProtection="1">
      <alignment horizontal="right" vertical="center" wrapText="1"/>
      <protection/>
    </xf>
    <xf numFmtId="4" fontId="18" fillId="34" borderId="10" xfId="0" applyNumberFormat="1" applyFont="1" applyFill="1" applyBorder="1" applyAlignment="1" applyProtection="1">
      <alignment horizontal="right" vertical="center" wrapText="1"/>
      <protection/>
    </xf>
    <xf numFmtId="1" fontId="18" fillId="34" borderId="10" xfId="0" applyNumberFormat="1" applyFont="1" applyFill="1" applyBorder="1" applyAlignment="1" applyProtection="1">
      <alignment horizontal="right" vertical="center" wrapText="1"/>
      <protection/>
    </xf>
    <xf numFmtId="3" fontId="19" fillId="34" borderId="10" xfId="0" applyNumberFormat="1" applyFont="1" applyFill="1" applyBorder="1" applyAlignment="1" applyProtection="1">
      <alignment horizontal="right" vertical="center" wrapText="1"/>
      <protection/>
    </xf>
    <xf numFmtId="199" fontId="19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3" fontId="19" fillId="34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right" vertical="center" wrapText="1"/>
      <protection/>
    </xf>
    <xf numFmtId="199" fontId="2" fillId="0" borderId="1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0" fontId="18" fillId="37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3" applyFont="1" applyFill="1" applyBorder="1" applyAlignment="1" applyProtection="1">
      <alignment horizontal="left" vertical="top" wrapText="1"/>
      <protection locked="0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Грошовий 3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_Додаток _ 3 зм_ни 4575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SheetLayoutView="100" zoomScalePageLayoutView="0" workbookViewId="0" topLeftCell="E27">
      <selection activeCell="E32" sqref="E32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6" width="13.50390625" style="2" customWidth="1"/>
    <col min="7" max="7" width="15.00390625" style="2" customWidth="1"/>
    <col min="8" max="8" width="13.00390625" style="2" customWidth="1"/>
    <col min="9" max="9" width="17.75390625" style="2" customWidth="1"/>
    <col min="10" max="10" width="12.875" style="2" customWidth="1"/>
    <col min="11" max="11" width="14.25390625" style="2" bestFit="1" customWidth="1"/>
    <col min="12" max="16384" width="9.125" style="2" customWidth="1"/>
  </cols>
  <sheetData>
    <row r="1" spans="1:9" ht="15">
      <c r="A1" s="3"/>
      <c r="B1" s="3"/>
      <c r="C1" s="3"/>
      <c r="F1" s="27" t="s">
        <v>4</v>
      </c>
      <c r="I1" s="27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6" t="s">
        <v>204</v>
      </c>
    </row>
    <row r="4" spans="1:6" ht="14.25" customHeight="1">
      <c r="A4" s="1"/>
      <c r="B4" s="1"/>
      <c r="F4" s="2" t="s">
        <v>274</v>
      </c>
    </row>
    <row r="5" spans="2:10" ht="44.25" customHeight="1">
      <c r="B5" s="141" t="s">
        <v>203</v>
      </c>
      <c r="C5" s="141"/>
      <c r="D5" s="141"/>
      <c r="E5" s="141"/>
      <c r="F5" s="141"/>
      <c r="G5" s="141"/>
      <c r="H5" s="141"/>
      <c r="I5" s="141"/>
      <c r="J5" s="141"/>
    </row>
    <row r="6" spans="1:10" ht="17.25">
      <c r="A6" s="144">
        <v>17100000000</v>
      </c>
      <c r="B6" s="144"/>
      <c r="C6" s="33"/>
      <c r="D6" s="33"/>
      <c r="E6" s="33"/>
      <c r="F6" s="33"/>
      <c r="G6" s="33"/>
      <c r="H6" s="33"/>
      <c r="I6" s="33"/>
      <c r="J6" s="33"/>
    </row>
    <row r="7" spans="1:10" ht="17.25">
      <c r="A7" s="145" t="s">
        <v>26</v>
      </c>
      <c r="B7" s="145"/>
      <c r="C7" s="33"/>
      <c r="D7" s="33"/>
      <c r="E7" s="33"/>
      <c r="F7" s="33"/>
      <c r="G7" s="33"/>
      <c r="H7" s="33"/>
      <c r="I7" s="33"/>
      <c r="J7" s="33"/>
    </row>
    <row r="9" spans="1:10" ht="111.75">
      <c r="A9" s="30" t="s">
        <v>27</v>
      </c>
      <c r="B9" s="30" t="s">
        <v>28</v>
      </c>
      <c r="C9" s="30" t="s">
        <v>22</v>
      </c>
      <c r="D9" s="18" t="s">
        <v>29</v>
      </c>
      <c r="E9" s="8" t="s">
        <v>30</v>
      </c>
      <c r="F9" s="8" t="s">
        <v>31</v>
      </c>
      <c r="G9" s="8" t="s">
        <v>32</v>
      </c>
      <c r="H9" s="8" t="s">
        <v>33</v>
      </c>
      <c r="I9" s="8" t="s">
        <v>34</v>
      </c>
      <c r="J9" s="8" t="s">
        <v>35</v>
      </c>
    </row>
    <row r="10" spans="1:10" ht="15">
      <c r="A10" s="31">
        <v>1</v>
      </c>
      <c r="B10" s="31">
        <v>2</v>
      </c>
      <c r="C10" s="31">
        <v>3</v>
      </c>
      <c r="D10" s="29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</row>
    <row r="11" spans="1:10" ht="15">
      <c r="A11" s="7" t="s">
        <v>5</v>
      </c>
      <c r="B11" s="14"/>
      <c r="C11" s="5"/>
      <c r="D11" s="5" t="s">
        <v>3</v>
      </c>
      <c r="E11" s="7" t="s">
        <v>25</v>
      </c>
      <c r="F11" s="6"/>
      <c r="G11" s="6"/>
      <c r="H11" s="6"/>
      <c r="I11" s="106">
        <f>I13</f>
        <v>344000</v>
      </c>
      <c r="J11" s="107"/>
    </row>
    <row r="12" spans="1:10" ht="15">
      <c r="A12" s="7" t="s">
        <v>6</v>
      </c>
      <c r="B12" s="14"/>
      <c r="C12" s="5"/>
      <c r="D12" s="5" t="s">
        <v>3</v>
      </c>
      <c r="E12" s="7"/>
      <c r="F12" s="6"/>
      <c r="G12" s="6"/>
      <c r="H12" s="6"/>
      <c r="I12" s="106">
        <f>I13</f>
        <v>344000</v>
      </c>
      <c r="J12" s="107"/>
    </row>
    <row r="13" spans="1:10" ht="23.25" customHeight="1">
      <c r="A13" s="19" t="s">
        <v>152</v>
      </c>
      <c r="B13" s="19" t="s">
        <v>24</v>
      </c>
      <c r="C13" s="19" t="s">
        <v>153</v>
      </c>
      <c r="D13" s="35" t="s">
        <v>154</v>
      </c>
      <c r="E13" s="8"/>
      <c r="F13" s="108"/>
      <c r="G13" s="108"/>
      <c r="H13" s="108"/>
      <c r="I13" s="109">
        <v>344000</v>
      </c>
      <c r="J13" s="110"/>
    </row>
    <row r="14" spans="1:10" ht="15">
      <c r="A14" s="7" t="s">
        <v>155</v>
      </c>
      <c r="B14" s="14"/>
      <c r="C14" s="5"/>
      <c r="D14" s="5" t="s">
        <v>156</v>
      </c>
      <c r="E14" s="7" t="s">
        <v>25</v>
      </c>
      <c r="F14" s="6"/>
      <c r="G14" s="6"/>
      <c r="H14" s="6"/>
      <c r="I14" s="106">
        <f>I16</f>
        <v>3743000</v>
      </c>
      <c r="J14" s="107"/>
    </row>
    <row r="15" spans="1:10" ht="15">
      <c r="A15" s="7" t="s">
        <v>157</v>
      </c>
      <c r="B15" s="14"/>
      <c r="C15" s="5"/>
      <c r="D15" s="5" t="s">
        <v>156</v>
      </c>
      <c r="E15" s="7"/>
      <c r="F15" s="6"/>
      <c r="G15" s="6"/>
      <c r="H15" s="6"/>
      <c r="I15" s="106">
        <f>I16</f>
        <v>3743000</v>
      </c>
      <c r="J15" s="107"/>
    </row>
    <row r="16" spans="1:10" ht="46.5">
      <c r="A16" s="19" t="s">
        <v>158</v>
      </c>
      <c r="B16" s="19" t="s">
        <v>159</v>
      </c>
      <c r="C16" s="19" t="s">
        <v>24</v>
      </c>
      <c r="D16" s="20" t="s">
        <v>161</v>
      </c>
      <c r="E16" s="8"/>
      <c r="F16" s="108"/>
      <c r="G16" s="108"/>
      <c r="H16" s="108"/>
      <c r="I16" s="109">
        <f>3493000+250000</f>
        <v>3743000</v>
      </c>
      <c r="J16" s="110"/>
    </row>
    <row r="17" spans="1:10" ht="30">
      <c r="A17" s="7" t="s">
        <v>162</v>
      </c>
      <c r="B17" s="14"/>
      <c r="C17" s="5"/>
      <c r="D17" s="5" t="s">
        <v>163</v>
      </c>
      <c r="E17" s="7" t="s">
        <v>25</v>
      </c>
      <c r="F17" s="6"/>
      <c r="G17" s="6"/>
      <c r="H17" s="6"/>
      <c r="I17" s="106">
        <f>I18</f>
        <v>47112655.03</v>
      </c>
      <c r="J17" s="107"/>
    </row>
    <row r="18" spans="1:10" ht="30">
      <c r="A18" s="7" t="s">
        <v>164</v>
      </c>
      <c r="B18" s="14"/>
      <c r="C18" s="5"/>
      <c r="D18" s="5" t="s">
        <v>163</v>
      </c>
      <c r="E18" s="7"/>
      <c r="F18" s="6"/>
      <c r="G18" s="6"/>
      <c r="H18" s="6"/>
      <c r="I18" s="106">
        <f>SUM(I19:I27)</f>
        <v>47112655.03</v>
      </c>
      <c r="J18" s="107"/>
    </row>
    <row r="19" spans="1:10" ht="15">
      <c r="A19" s="19" t="s">
        <v>238</v>
      </c>
      <c r="B19" s="19" t="s">
        <v>239</v>
      </c>
      <c r="C19" s="19" t="s">
        <v>176</v>
      </c>
      <c r="D19" s="35" t="s">
        <v>240</v>
      </c>
      <c r="E19" s="8"/>
      <c r="F19" s="108"/>
      <c r="G19" s="108"/>
      <c r="H19" s="108"/>
      <c r="I19" s="109">
        <v>21560280</v>
      </c>
      <c r="J19" s="110"/>
    </row>
    <row r="20" spans="1:10" ht="30.75">
      <c r="A20" s="19" t="s">
        <v>229</v>
      </c>
      <c r="B20" s="19" t="s">
        <v>230</v>
      </c>
      <c r="C20" s="19" t="s">
        <v>231</v>
      </c>
      <c r="D20" s="20" t="s">
        <v>232</v>
      </c>
      <c r="E20" s="8"/>
      <c r="F20" s="108"/>
      <c r="G20" s="108"/>
      <c r="H20" s="108"/>
      <c r="I20" s="109">
        <v>2979960</v>
      </c>
      <c r="J20" s="110"/>
    </row>
    <row r="21" spans="1:10" ht="61.5">
      <c r="A21" s="19" t="s">
        <v>165</v>
      </c>
      <c r="B21" s="19" t="s">
        <v>166</v>
      </c>
      <c r="C21" s="19" t="s">
        <v>167</v>
      </c>
      <c r="D21" s="20" t="s">
        <v>168</v>
      </c>
      <c r="E21" s="8"/>
      <c r="F21" s="108"/>
      <c r="G21" s="108"/>
      <c r="H21" s="108"/>
      <c r="I21" s="109">
        <v>6547927</v>
      </c>
      <c r="J21" s="110"/>
    </row>
    <row r="22" spans="1:10" ht="46.5">
      <c r="A22" s="19" t="s">
        <v>169</v>
      </c>
      <c r="B22" s="19" t="s">
        <v>170</v>
      </c>
      <c r="C22" s="19" t="s">
        <v>167</v>
      </c>
      <c r="D22" s="20" t="s">
        <v>171</v>
      </c>
      <c r="E22" s="8"/>
      <c r="F22" s="108"/>
      <c r="G22" s="108"/>
      <c r="H22" s="108"/>
      <c r="I22" s="109">
        <v>5347455</v>
      </c>
      <c r="J22" s="110"/>
    </row>
    <row r="23" spans="1:10" ht="111" customHeight="1">
      <c r="A23" s="19" t="s">
        <v>172</v>
      </c>
      <c r="B23" s="19" t="s">
        <v>173</v>
      </c>
      <c r="C23" s="19" t="s">
        <v>174</v>
      </c>
      <c r="D23" s="20" t="s">
        <v>175</v>
      </c>
      <c r="E23" s="8"/>
      <c r="F23" s="108"/>
      <c r="G23" s="108"/>
      <c r="H23" s="108"/>
      <c r="I23" s="109">
        <v>8802033.030000001</v>
      </c>
      <c r="J23" s="110"/>
    </row>
    <row r="24" spans="1:10" ht="93">
      <c r="A24" s="19" t="s">
        <v>177</v>
      </c>
      <c r="B24" s="19" t="s">
        <v>178</v>
      </c>
      <c r="C24" s="19" t="s">
        <v>42</v>
      </c>
      <c r="D24" s="97" t="s">
        <v>233</v>
      </c>
      <c r="E24" s="20" t="s">
        <v>236</v>
      </c>
      <c r="F24" s="139" t="s">
        <v>107</v>
      </c>
      <c r="G24" s="98">
        <v>4000000</v>
      </c>
      <c r="H24" s="90" t="s">
        <v>237</v>
      </c>
      <c r="I24" s="70">
        <v>1000000</v>
      </c>
      <c r="J24" s="91">
        <v>25</v>
      </c>
    </row>
    <row r="25" spans="1:10" ht="77.25">
      <c r="A25" s="19" t="s">
        <v>177</v>
      </c>
      <c r="B25" s="19" t="s">
        <v>178</v>
      </c>
      <c r="C25" s="19" t="s">
        <v>42</v>
      </c>
      <c r="D25" s="97" t="s">
        <v>234</v>
      </c>
      <c r="E25" s="20" t="s">
        <v>235</v>
      </c>
      <c r="F25" s="139" t="s">
        <v>126</v>
      </c>
      <c r="G25" s="98">
        <v>1424815</v>
      </c>
      <c r="H25" s="90">
        <v>70.5</v>
      </c>
      <c r="I25" s="70">
        <v>420000</v>
      </c>
      <c r="J25" s="91">
        <v>100</v>
      </c>
    </row>
    <row r="26" spans="1:10" ht="108">
      <c r="A26" s="19" t="s">
        <v>177</v>
      </c>
      <c r="B26" s="19" t="s">
        <v>178</v>
      </c>
      <c r="C26" s="19" t="s">
        <v>42</v>
      </c>
      <c r="D26" s="97" t="s">
        <v>196</v>
      </c>
      <c r="E26" s="20" t="s">
        <v>197</v>
      </c>
      <c r="F26" s="139" t="s">
        <v>198</v>
      </c>
      <c r="G26" s="98">
        <f>3937434</f>
        <v>3937434</v>
      </c>
      <c r="H26" s="90">
        <v>2</v>
      </c>
      <c r="I26" s="70">
        <v>420000</v>
      </c>
      <c r="J26" s="91">
        <v>11</v>
      </c>
    </row>
    <row r="27" spans="1:10" ht="46.5">
      <c r="A27" s="19" t="s">
        <v>179</v>
      </c>
      <c r="B27" s="19" t="s">
        <v>159</v>
      </c>
      <c r="C27" s="19" t="s">
        <v>24</v>
      </c>
      <c r="D27" s="20" t="s">
        <v>161</v>
      </c>
      <c r="E27" s="8"/>
      <c r="F27" s="108"/>
      <c r="G27" s="108"/>
      <c r="H27" s="108"/>
      <c r="I27" s="109">
        <v>35000</v>
      </c>
      <c r="J27" s="110"/>
    </row>
    <row r="28" spans="1:10" ht="36" customHeight="1">
      <c r="A28" s="7" t="s">
        <v>10</v>
      </c>
      <c r="B28" s="14"/>
      <c r="C28" s="5"/>
      <c r="D28" s="5" t="s">
        <v>11</v>
      </c>
      <c r="E28" s="7" t="s">
        <v>25</v>
      </c>
      <c r="F28" s="6"/>
      <c r="G28" s="6"/>
      <c r="H28" s="6"/>
      <c r="I28" s="106">
        <f>I29</f>
        <v>24580220.2</v>
      </c>
      <c r="J28" s="107"/>
    </row>
    <row r="29" spans="1:10" ht="33" customHeight="1">
      <c r="A29" s="7" t="s">
        <v>12</v>
      </c>
      <c r="B29" s="14"/>
      <c r="C29" s="5"/>
      <c r="D29" s="5" t="s">
        <v>11</v>
      </c>
      <c r="E29" s="7"/>
      <c r="F29" s="6"/>
      <c r="G29" s="6"/>
      <c r="H29" s="6"/>
      <c r="I29" s="106">
        <f>SUM(I30:I35)</f>
        <v>24580220.2</v>
      </c>
      <c r="J29" s="107"/>
    </row>
    <row r="30" spans="1:10" ht="33" customHeight="1">
      <c r="A30" s="19" t="s">
        <v>180</v>
      </c>
      <c r="B30" s="21">
        <v>2020</v>
      </c>
      <c r="C30" s="21" t="s">
        <v>181</v>
      </c>
      <c r="D30" s="22" t="s">
        <v>182</v>
      </c>
      <c r="E30" s="101"/>
      <c r="F30" s="102"/>
      <c r="G30" s="70"/>
      <c r="H30" s="103"/>
      <c r="I30" s="70">
        <v>3984550</v>
      </c>
      <c r="J30" s="104"/>
    </row>
    <row r="31" spans="1:10" ht="77.25">
      <c r="A31" s="19" t="s">
        <v>246</v>
      </c>
      <c r="B31" s="19" t="s">
        <v>61</v>
      </c>
      <c r="C31" s="13" t="s">
        <v>42</v>
      </c>
      <c r="D31" s="66" t="s">
        <v>62</v>
      </c>
      <c r="E31" s="101" t="s">
        <v>275</v>
      </c>
      <c r="F31" s="102" t="s">
        <v>107</v>
      </c>
      <c r="G31" s="70">
        <v>3029906</v>
      </c>
      <c r="H31" s="103">
        <v>0</v>
      </c>
      <c r="I31" s="70">
        <v>1000000</v>
      </c>
      <c r="J31" s="104">
        <v>33</v>
      </c>
    </row>
    <row r="32" spans="1:10" ht="77.25">
      <c r="A32" s="19" t="s">
        <v>246</v>
      </c>
      <c r="B32" s="19" t="s">
        <v>61</v>
      </c>
      <c r="C32" s="13" t="s">
        <v>42</v>
      </c>
      <c r="D32" s="66" t="s">
        <v>62</v>
      </c>
      <c r="E32" s="101" t="s">
        <v>276</v>
      </c>
      <c r="F32" s="102" t="s">
        <v>90</v>
      </c>
      <c r="G32" s="70">
        <v>1437460</v>
      </c>
      <c r="H32" s="103">
        <v>0</v>
      </c>
      <c r="I32" s="70">
        <v>281000</v>
      </c>
      <c r="J32" s="104">
        <v>100</v>
      </c>
    </row>
    <row r="33" spans="1:10" ht="134.25" customHeight="1">
      <c r="A33" s="19" t="s">
        <v>246</v>
      </c>
      <c r="B33" s="19" t="s">
        <v>61</v>
      </c>
      <c r="C33" s="13" t="s">
        <v>42</v>
      </c>
      <c r="D33" s="66" t="s">
        <v>62</v>
      </c>
      <c r="E33" s="96" t="s">
        <v>245</v>
      </c>
      <c r="F33" s="102">
        <v>2021</v>
      </c>
      <c r="G33" s="70">
        <v>250000</v>
      </c>
      <c r="H33" s="90">
        <v>0</v>
      </c>
      <c r="I33" s="70">
        <v>250000</v>
      </c>
      <c r="J33" s="104">
        <v>100</v>
      </c>
    </row>
    <row r="34" spans="1:10" ht="77.25">
      <c r="A34" s="19" t="s">
        <v>111</v>
      </c>
      <c r="B34" s="19" t="s">
        <v>103</v>
      </c>
      <c r="C34" s="13" t="s">
        <v>2</v>
      </c>
      <c r="D34" s="66" t="s">
        <v>104</v>
      </c>
      <c r="E34" s="23" t="s">
        <v>112</v>
      </c>
      <c r="F34" s="72"/>
      <c r="G34" s="73"/>
      <c r="H34" s="74"/>
      <c r="I34" s="70">
        <v>19020670.2</v>
      </c>
      <c r="J34" s="71"/>
    </row>
    <row r="35" spans="1:10" ht="61.5">
      <c r="A35" s="19" t="s">
        <v>111</v>
      </c>
      <c r="B35" s="19" t="s">
        <v>103</v>
      </c>
      <c r="C35" s="13" t="s">
        <v>2</v>
      </c>
      <c r="D35" s="66" t="s">
        <v>104</v>
      </c>
      <c r="E35" s="96" t="s">
        <v>247</v>
      </c>
      <c r="F35" s="72"/>
      <c r="G35" s="73"/>
      <c r="H35" s="74"/>
      <c r="I35" s="70">
        <v>44000</v>
      </c>
      <c r="J35" s="71"/>
    </row>
    <row r="36" spans="1:10" ht="60">
      <c r="A36" s="7" t="s">
        <v>37</v>
      </c>
      <c r="B36" s="5"/>
      <c r="C36" s="5"/>
      <c r="D36" s="5" t="s">
        <v>38</v>
      </c>
      <c r="E36" s="7" t="s">
        <v>25</v>
      </c>
      <c r="F36" s="6"/>
      <c r="G36" s="6"/>
      <c r="H36" s="6"/>
      <c r="I36" s="106">
        <f>I37</f>
        <v>2533130</v>
      </c>
      <c r="J36" s="107"/>
    </row>
    <row r="37" spans="1:10" ht="60">
      <c r="A37" s="7" t="s">
        <v>39</v>
      </c>
      <c r="B37" s="5"/>
      <c r="C37" s="5"/>
      <c r="D37" s="5" t="s">
        <v>38</v>
      </c>
      <c r="E37" s="7"/>
      <c r="F37" s="6"/>
      <c r="G37" s="6"/>
      <c r="H37" s="6"/>
      <c r="I37" s="106">
        <f>I38+I39+I43</f>
        <v>2533130</v>
      </c>
      <c r="J37" s="107"/>
    </row>
    <row r="38" spans="1:10" ht="46.5">
      <c r="A38" s="19" t="s">
        <v>183</v>
      </c>
      <c r="B38" s="93">
        <v>3241</v>
      </c>
      <c r="C38" s="94" t="s">
        <v>184</v>
      </c>
      <c r="D38" s="95" t="s">
        <v>185</v>
      </c>
      <c r="E38" s="96"/>
      <c r="F38" s="67"/>
      <c r="G38" s="68"/>
      <c r="H38" s="69"/>
      <c r="I38" s="70">
        <v>24000</v>
      </c>
      <c r="J38" s="71"/>
    </row>
    <row r="39" spans="1:10" ht="30.75">
      <c r="A39" s="19" t="s">
        <v>199</v>
      </c>
      <c r="B39" s="93">
        <v>7323</v>
      </c>
      <c r="C39" s="94" t="s">
        <v>42</v>
      </c>
      <c r="D39" s="95" t="s">
        <v>200</v>
      </c>
      <c r="E39" s="96"/>
      <c r="F39" s="67"/>
      <c r="G39" s="68"/>
      <c r="H39" s="69"/>
      <c r="I39" s="70">
        <f>SUM(I40:I42)</f>
        <v>2379130</v>
      </c>
      <c r="J39" s="71"/>
    </row>
    <row r="40" spans="1:10" ht="61.5">
      <c r="A40" s="19"/>
      <c r="B40" s="93"/>
      <c r="C40" s="94"/>
      <c r="D40" s="95"/>
      <c r="E40" s="99" t="s">
        <v>277</v>
      </c>
      <c r="F40" s="78">
        <v>2021</v>
      </c>
      <c r="G40" s="80">
        <v>2200000</v>
      </c>
      <c r="H40" s="79">
        <v>0</v>
      </c>
      <c r="I40" s="75">
        <v>2200000</v>
      </c>
      <c r="J40" s="77">
        <v>100</v>
      </c>
    </row>
    <row r="41" spans="1:10" ht="93">
      <c r="A41" s="19"/>
      <c r="B41" s="93"/>
      <c r="C41" s="94"/>
      <c r="D41" s="95"/>
      <c r="E41" s="99" t="s">
        <v>272</v>
      </c>
      <c r="F41" s="78">
        <v>2021</v>
      </c>
      <c r="G41" s="80">
        <v>49130</v>
      </c>
      <c r="H41" s="79">
        <v>0</v>
      </c>
      <c r="I41" s="75">
        <v>49130</v>
      </c>
      <c r="J41" s="77">
        <v>100</v>
      </c>
    </row>
    <row r="42" spans="1:10" ht="63.75" customHeight="1">
      <c r="A42" s="19"/>
      <c r="B42" s="93"/>
      <c r="C42" s="94"/>
      <c r="D42" s="95"/>
      <c r="E42" s="99" t="s">
        <v>201</v>
      </c>
      <c r="F42" s="78">
        <v>2021</v>
      </c>
      <c r="G42" s="80">
        <v>130000</v>
      </c>
      <c r="H42" s="79">
        <v>0</v>
      </c>
      <c r="I42" s="75">
        <v>130000</v>
      </c>
      <c r="J42" s="77">
        <v>100</v>
      </c>
    </row>
    <row r="43" spans="1:10" ht="46.5">
      <c r="A43" s="13" t="s">
        <v>190</v>
      </c>
      <c r="B43" s="13" t="s">
        <v>159</v>
      </c>
      <c r="C43" s="21" t="s">
        <v>24</v>
      </c>
      <c r="D43" s="66" t="s">
        <v>160</v>
      </c>
      <c r="E43" s="66"/>
      <c r="F43" s="139"/>
      <c r="G43" s="98"/>
      <c r="H43" s="90"/>
      <c r="I43" s="70">
        <v>130000</v>
      </c>
      <c r="J43" s="91"/>
    </row>
    <row r="44" spans="1:10" ht="30">
      <c r="A44" s="7" t="s">
        <v>13</v>
      </c>
      <c r="B44" s="5"/>
      <c r="C44" s="5"/>
      <c r="D44" s="5" t="s">
        <v>14</v>
      </c>
      <c r="E44" s="7" t="s">
        <v>25</v>
      </c>
      <c r="F44" s="6"/>
      <c r="G44" s="6"/>
      <c r="H44" s="6"/>
      <c r="I44" s="106">
        <f>I45</f>
        <v>4325000</v>
      </c>
      <c r="J44" s="107"/>
    </row>
    <row r="45" spans="1:10" ht="30">
      <c r="A45" s="7" t="s">
        <v>15</v>
      </c>
      <c r="B45" s="5"/>
      <c r="C45" s="5"/>
      <c r="D45" s="5" t="s">
        <v>14</v>
      </c>
      <c r="E45" s="7"/>
      <c r="F45" s="6"/>
      <c r="G45" s="6"/>
      <c r="H45" s="6"/>
      <c r="I45" s="106">
        <f>SUM(I46:I53)</f>
        <v>4325000</v>
      </c>
      <c r="J45" s="107"/>
    </row>
    <row r="46" spans="1:10" ht="15">
      <c r="A46" s="13" t="s">
        <v>241</v>
      </c>
      <c r="B46" s="13" t="s">
        <v>242</v>
      </c>
      <c r="C46" s="21" t="s">
        <v>243</v>
      </c>
      <c r="D46" s="88" t="s">
        <v>244</v>
      </c>
      <c r="E46" s="89"/>
      <c r="F46" s="91"/>
      <c r="G46" s="92"/>
      <c r="H46" s="90"/>
      <c r="I46" s="70">
        <v>230000</v>
      </c>
      <c r="J46" s="91"/>
    </row>
    <row r="47" spans="1:10" ht="54" customHeight="1">
      <c r="A47" s="13" t="s">
        <v>138</v>
      </c>
      <c r="B47" s="13" t="s">
        <v>87</v>
      </c>
      <c r="C47" s="21" t="s">
        <v>42</v>
      </c>
      <c r="D47" s="88" t="s">
        <v>139</v>
      </c>
      <c r="E47" s="89" t="s">
        <v>140</v>
      </c>
      <c r="F47" s="140">
        <v>2021</v>
      </c>
      <c r="G47" s="92">
        <v>1000000</v>
      </c>
      <c r="H47" s="90">
        <v>0</v>
      </c>
      <c r="I47" s="70">
        <v>1000000</v>
      </c>
      <c r="J47" s="91">
        <v>100</v>
      </c>
    </row>
    <row r="48" spans="1:10" ht="93">
      <c r="A48" s="19" t="s">
        <v>141</v>
      </c>
      <c r="B48" s="19" t="s">
        <v>142</v>
      </c>
      <c r="C48" s="25" t="s">
        <v>42</v>
      </c>
      <c r="D48" s="34" t="s">
        <v>143</v>
      </c>
      <c r="E48" s="15" t="s">
        <v>144</v>
      </c>
      <c r="F48" s="91" t="s">
        <v>145</v>
      </c>
      <c r="G48" s="92">
        <v>2488379</v>
      </c>
      <c r="H48" s="90">
        <v>43</v>
      </c>
      <c r="I48" s="70">
        <v>400000</v>
      </c>
      <c r="J48" s="91">
        <v>59</v>
      </c>
    </row>
    <row r="49" spans="1:10" ht="98.25" customHeight="1">
      <c r="A49" s="19" t="s">
        <v>141</v>
      </c>
      <c r="B49" s="19" t="s">
        <v>142</v>
      </c>
      <c r="C49" s="25" t="s">
        <v>42</v>
      </c>
      <c r="D49" s="34" t="s">
        <v>143</v>
      </c>
      <c r="E49" s="15" t="s">
        <v>273</v>
      </c>
      <c r="F49" s="140">
        <v>2021</v>
      </c>
      <c r="G49" s="92">
        <v>200000</v>
      </c>
      <c r="H49" s="90">
        <v>0</v>
      </c>
      <c r="I49" s="70">
        <v>200000</v>
      </c>
      <c r="J49" s="91">
        <v>100</v>
      </c>
    </row>
    <row r="50" spans="1:10" ht="77.25">
      <c r="A50" s="19" t="s">
        <v>141</v>
      </c>
      <c r="B50" s="19" t="s">
        <v>142</v>
      </c>
      <c r="C50" s="25" t="s">
        <v>42</v>
      </c>
      <c r="D50" s="34" t="s">
        <v>143</v>
      </c>
      <c r="E50" s="15" t="s">
        <v>270</v>
      </c>
      <c r="F50" s="91" t="s">
        <v>146</v>
      </c>
      <c r="G50" s="92">
        <v>26490000</v>
      </c>
      <c r="H50" s="90">
        <v>0</v>
      </c>
      <c r="I50" s="70">
        <v>1490000</v>
      </c>
      <c r="J50" s="91">
        <f>I50/G50*100</f>
        <v>5.624764061910155</v>
      </c>
    </row>
    <row r="51" spans="1:10" ht="77.25">
      <c r="A51" s="19" t="s">
        <v>141</v>
      </c>
      <c r="B51" s="19" t="s">
        <v>142</v>
      </c>
      <c r="C51" s="25" t="s">
        <v>42</v>
      </c>
      <c r="D51" s="34" t="s">
        <v>143</v>
      </c>
      <c r="E51" s="15" t="s">
        <v>147</v>
      </c>
      <c r="F51" s="91" t="s">
        <v>148</v>
      </c>
      <c r="G51" s="92">
        <v>15187980</v>
      </c>
      <c r="H51" s="90">
        <f>L51/G51*100</f>
        <v>0</v>
      </c>
      <c r="I51" s="70">
        <v>85000</v>
      </c>
      <c r="J51" s="91">
        <f>M51/G51*100</f>
        <v>0</v>
      </c>
    </row>
    <row r="52" spans="1:10" ht="93">
      <c r="A52" s="19" t="s">
        <v>141</v>
      </c>
      <c r="B52" s="19" t="s">
        <v>142</v>
      </c>
      <c r="C52" s="25" t="s">
        <v>42</v>
      </c>
      <c r="D52" s="34" t="s">
        <v>143</v>
      </c>
      <c r="E52" s="15" t="s">
        <v>149</v>
      </c>
      <c r="F52" s="91" t="s">
        <v>150</v>
      </c>
      <c r="G52" s="92">
        <v>768040</v>
      </c>
      <c r="H52" s="90">
        <v>75</v>
      </c>
      <c r="I52" s="70">
        <v>50000</v>
      </c>
      <c r="J52" s="91">
        <v>81.4</v>
      </c>
    </row>
    <row r="53" spans="1:10" ht="61.5">
      <c r="A53" s="19" t="s">
        <v>141</v>
      </c>
      <c r="B53" s="19" t="s">
        <v>142</v>
      </c>
      <c r="C53" s="25" t="s">
        <v>42</v>
      </c>
      <c r="D53" s="34" t="s">
        <v>143</v>
      </c>
      <c r="E53" s="15" t="s">
        <v>271</v>
      </c>
      <c r="F53" s="91" t="s">
        <v>151</v>
      </c>
      <c r="G53" s="92">
        <f>870000+29500000</f>
        <v>30370000</v>
      </c>
      <c r="H53" s="90">
        <v>0</v>
      </c>
      <c r="I53" s="70">
        <v>870000</v>
      </c>
      <c r="J53" s="91">
        <f>I53/G53*100</f>
        <v>2.86466908133026</v>
      </c>
    </row>
    <row r="54" spans="1:10" ht="60">
      <c r="A54" s="7" t="s">
        <v>251</v>
      </c>
      <c r="B54" s="7"/>
      <c r="C54" s="7"/>
      <c r="D54" s="26" t="s">
        <v>252</v>
      </c>
      <c r="E54" s="7" t="s">
        <v>25</v>
      </c>
      <c r="F54" s="6"/>
      <c r="G54" s="6"/>
      <c r="H54" s="6"/>
      <c r="I54" s="106">
        <f>I55</f>
        <v>109000</v>
      </c>
      <c r="J54" s="107"/>
    </row>
    <row r="55" spans="1:10" ht="60">
      <c r="A55" s="7" t="s">
        <v>253</v>
      </c>
      <c r="B55" s="7"/>
      <c r="C55" s="7"/>
      <c r="D55" s="26" t="s">
        <v>252</v>
      </c>
      <c r="E55" s="7"/>
      <c r="F55" s="6"/>
      <c r="G55" s="6"/>
      <c r="H55" s="6"/>
      <c r="I55" s="106">
        <f>I56</f>
        <v>109000</v>
      </c>
      <c r="J55" s="107"/>
    </row>
    <row r="56" spans="1:10" ht="30.75">
      <c r="A56" s="13" t="s">
        <v>248</v>
      </c>
      <c r="B56" s="13" t="s">
        <v>249</v>
      </c>
      <c r="C56" s="13" t="s">
        <v>2</v>
      </c>
      <c r="D56" s="105" t="s">
        <v>250</v>
      </c>
      <c r="E56" s="11"/>
      <c r="F56" s="111"/>
      <c r="G56" s="111"/>
      <c r="H56" s="111"/>
      <c r="I56" s="112">
        <v>109000</v>
      </c>
      <c r="J56" s="113"/>
    </row>
    <row r="57" spans="1:10" ht="45">
      <c r="A57" s="7" t="s">
        <v>7</v>
      </c>
      <c r="B57" s="5"/>
      <c r="C57" s="5"/>
      <c r="D57" s="5" t="s">
        <v>8</v>
      </c>
      <c r="E57" s="7" t="s">
        <v>25</v>
      </c>
      <c r="F57" s="6"/>
      <c r="G57" s="6"/>
      <c r="H57" s="6"/>
      <c r="I57" s="106">
        <f>I58</f>
        <v>104031573.43</v>
      </c>
      <c r="J57" s="107"/>
    </row>
    <row r="58" spans="1:11" ht="45">
      <c r="A58" s="7" t="s">
        <v>9</v>
      </c>
      <c r="B58" s="5"/>
      <c r="C58" s="5"/>
      <c r="D58" s="5" t="s">
        <v>8</v>
      </c>
      <c r="E58" s="7"/>
      <c r="F58" s="6"/>
      <c r="G58" s="6"/>
      <c r="H58" s="6"/>
      <c r="I58" s="106">
        <f>I59+I63+I70+I77+I81+I92+I84+I100+I103+I116+I126+I135+I138+I144</f>
        <v>104031573.43</v>
      </c>
      <c r="J58" s="107"/>
      <c r="K58" s="87"/>
    </row>
    <row r="59" spans="1:10" ht="30.75">
      <c r="A59" s="25" t="s">
        <v>40</v>
      </c>
      <c r="B59" s="25" t="s">
        <v>41</v>
      </c>
      <c r="C59" s="36" t="s">
        <v>42</v>
      </c>
      <c r="D59" s="34" t="s">
        <v>43</v>
      </c>
      <c r="E59" s="23"/>
      <c r="F59" s="24"/>
      <c r="G59" s="24"/>
      <c r="H59" s="24"/>
      <c r="I59" s="114">
        <f>SUM(I60:I62)</f>
        <v>31326</v>
      </c>
      <c r="J59" s="115"/>
    </row>
    <row r="60" spans="1:10" ht="30.75">
      <c r="A60" s="13"/>
      <c r="B60" s="13"/>
      <c r="C60" s="13"/>
      <c r="D60" s="15"/>
      <c r="E60" s="37" t="s">
        <v>44</v>
      </c>
      <c r="F60" s="78" t="s">
        <v>45</v>
      </c>
      <c r="G60" s="80">
        <v>402172</v>
      </c>
      <c r="H60" s="79">
        <v>100</v>
      </c>
      <c r="I60" s="75">
        <v>10442</v>
      </c>
      <c r="J60" s="77">
        <v>100</v>
      </c>
    </row>
    <row r="61" spans="1:10" ht="46.5">
      <c r="A61" s="13"/>
      <c r="B61" s="13"/>
      <c r="C61" s="13"/>
      <c r="D61" s="15"/>
      <c r="E61" s="37" t="s">
        <v>46</v>
      </c>
      <c r="F61" s="78" t="s">
        <v>47</v>
      </c>
      <c r="G61" s="80">
        <v>2493592</v>
      </c>
      <c r="H61" s="79">
        <v>100</v>
      </c>
      <c r="I61" s="75">
        <v>10442</v>
      </c>
      <c r="J61" s="77">
        <v>100</v>
      </c>
    </row>
    <row r="62" spans="1:10" ht="46.5">
      <c r="A62" s="13"/>
      <c r="B62" s="13"/>
      <c r="C62" s="13"/>
      <c r="D62" s="15"/>
      <c r="E62" s="37" t="s">
        <v>48</v>
      </c>
      <c r="F62" s="78" t="s">
        <v>49</v>
      </c>
      <c r="G62" s="80">
        <v>5777095</v>
      </c>
      <c r="H62" s="79">
        <v>100</v>
      </c>
      <c r="I62" s="75">
        <v>10442</v>
      </c>
      <c r="J62" s="77">
        <v>100</v>
      </c>
    </row>
    <row r="63" spans="1:10" ht="15">
      <c r="A63" s="25" t="s">
        <v>50</v>
      </c>
      <c r="B63" s="21">
        <v>7321</v>
      </c>
      <c r="C63" s="21" t="s">
        <v>42</v>
      </c>
      <c r="D63" s="34" t="s">
        <v>51</v>
      </c>
      <c r="E63" s="23"/>
      <c r="F63" s="24"/>
      <c r="G63" s="24"/>
      <c r="H63" s="24"/>
      <c r="I63" s="114">
        <f>SUM(I64:I69)</f>
        <v>-4038674</v>
      </c>
      <c r="J63" s="115"/>
    </row>
    <row r="64" spans="1:10" ht="15">
      <c r="A64" s="13"/>
      <c r="B64" s="13"/>
      <c r="C64" s="13"/>
      <c r="D64" s="15"/>
      <c r="E64" s="52" t="s">
        <v>52</v>
      </c>
      <c r="F64" s="53"/>
      <c r="G64" s="54"/>
      <c r="H64" s="54"/>
      <c r="I64" s="55">
        <f>-12150000+12676475.22-12676475.22</f>
        <v>-12150000</v>
      </c>
      <c r="J64" s="42"/>
    </row>
    <row r="65" spans="1:10" ht="68.25" customHeight="1">
      <c r="A65" s="13"/>
      <c r="B65" s="13"/>
      <c r="C65" s="13"/>
      <c r="D65" s="15"/>
      <c r="E65" s="46" t="s">
        <v>254</v>
      </c>
      <c r="F65" s="78" t="s">
        <v>109</v>
      </c>
      <c r="G65" s="80">
        <v>119373945</v>
      </c>
      <c r="H65" s="79">
        <v>12</v>
      </c>
      <c r="I65" s="75">
        <v>2000000</v>
      </c>
      <c r="J65" s="77">
        <v>36</v>
      </c>
    </row>
    <row r="66" spans="1:10" ht="46.5">
      <c r="A66" s="13"/>
      <c r="B66" s="13"/>
      <c r="C66" s="13"/>
      <c r="D66" s="15"/>
      <c r="E66" s="43" t="s">
        <v>53</v>
      </c>
      <c r="F66" s="78" t="s">
        <v>54</v>
      </c>
      <c r="G66" s="80">
        <v>17731195</v>
      </c>
      <c r="H66" s="79">
        <v>85</v>
      </c>
      <c r="I66" s="75">
        <v>6080000</v>
      </c>
      <c r="J66" s="77">
        <v>100</v>
      </c>
    </row>
    <row r="67" spans="1:10" ht="46.5">
      <c r="A67" s="13"/>
      <c r="B67" s="13"/>
      <c r="C67" s="13"/>
      <c r="D67" s="15"/>
      <c r="E67" s="38" t="s">
        <v>55</v>
      </c>
      <c r="F67" s="78" t="s">
        <v>56</v>
      </c>
      <c r="G67" s="80">
        <v>91802283</v>
      </c>
      <c r="H67" s="79">
        <v>40</v>
      </c>
      <c r="I67" s="75">
        <v>10442</v>
      </c>
      <c r="J67" s="77">
        <v>40</v>
      </c>
    </row>
    <row r="68" spans="1:10" ht="46.5">
      <c r="A68" s="13"/>
      <c r="B68" s="13"/>
      <c r="C68" s="13"/>
      <c r="D68" s="15"/>
      <c r="E68" s="37" t="s">
        <v>57</v>
      </c>
      <c r="F68" s="78" t="s">
        <v>58</v>
      </c>
      <c r="G68" s="80">
        <v>68935334</v>
      </c>
      <c r="H68" s="79">
        <v>80</v>
      </c>
      <c r="I68" s="75">
        <v>10442</v>
      </c>
      <c r="J68" s="77">
        <v>80</v>
      </c>
    </row>
    <row r="69" spans="1:10" ht="46.5">
      <c r="A69" s="13"/>
      <c r="B69" s="13"/>
      <c r="C69" s="13"/>
      <c r="D69" s="15"/>
      <c r="E69" s="37" t="s">
        <v>59</v>
      </c>
      <c r="F69" s="78" t="s">
        <v>47</v>
      </c>
      <c r="G69" s="80">
        <v>2217658</v>
      </c>
      <c r="H69" s="79">
        <v>100</v>
      </c>
      <c r="I69" s="75">
        <v>10442</v>
      </c>
      <c r="J69" s="77">
        <v>100</v>
      </c>
    </row>
    <row r="70" spans="1:10" ht="15">
      <c r="A70" s="25" t="s">
        <v>60</v>
      </c>
      <c r="B70" s="25" t="s">
        <v>61</v>
      </c>
      <c r="C70" s="25" t="s">
        <v>42</v>
      </c>
      <c r="D70" s="34" t="s">
        <v>62</v>
      </c>
      <c r="E70" s="37"/>
      <c r="F70" s="38"/>
      <c r="G70" s="39"/>
      <c r="H70" s="40"/>
      <c r="I70" s="60">
        <f>SUM(I71:I76)</f>
        <v>10800339</v>
      </c>
      <c r="J70" s="40"/>
    </row>
    <row r="71" spans="1:10" ht="61.5">
      <c r="A71" s="25"/>
      <c r="B71" s="25"/>
      <c r="C71" s="25"/>
      <c r="D71" s="34"/>
      <c r="E71" s="46" t="s">
        <v>257</v>
      </c>
      <c r="F71" s="78">
        <v>2021</v>
      </c>
      <c r="G71" s="80">
        <v>34326428</v>
      </c>
      <c r="H71" s="79">
        <v>88</v>
      </c>
      <c r="I71" s="75">
        <v>2424586.12</v>
      </c>
      <c r="J71" s="77">
        <v>100</v>
      </c>
    </row>
    <row r="72" spans="1:10" ht="139.5">
      <c r="A72" s="25"/>
      <c r="B72" s="25"/>
      <c r="C72" s="25"/>
      <c r="D72" s="34"/>
      <c r="E72" s="46" t="s">
        <v>255</v>
      </c>
      <c r="F72" s="78">
        <v>2021</v>
      </c>
      <c r="G72" s="80">
        <v>800000</v>
      </c>
      <c r="H72" s="79">
        <v>0</v>
      </c>
      <c r="I72" s="75">
        <v>800000</v>
      </c>
      <c r="J72" s="77">
        <v>100</v>
      </c>
    </row>
    <row r="73" spans="1:10" ht="83.25" customHeight="1">
      <c r="A73" s="25"/>
      <c r="B73" s="25"/>
      <c r="C73" s="25"/>
      <c r="D73" s="34"/>
      <c r="E73" s="46" t="s">
        <v>256</v>
      </c>
      <c r="F73" s="78">
        <v>2021</v>
      </c>
      <c r="G73" s="80">
        <v>800000</v>
      </c>
      <c r="H73" s="79">
        <v>0</v>
      </c>
      <c r="I73" s="75">
        <v>800000</v>
      </c>
      <c r="J73" s="77">
        <v>100</v>
      </c>
    </row>
    <row r="74" spans="1:10" ht="134.25" customHeight="1">
      <c r="A74" s="25"/>
      <c r="B74" s="25"/>
      <c r="C74" s="25"/>
      <c r="D74" s="34"/>
      <c r="E74" s="46" t="s">
        <v>258</v>
      </c>
      <c r="F74" s="78">
        <v>2021</v>
      </c>
      <c r="G74" s="80">
        <v>19514169</v>
      </c>
      <c r="H74" s="79">
        <v>0</v>
      </c>
      <c r="I74" s="75">
        <v>2500000</v>
      </c>
      <c r="J74" s="77">
        <v>100</v>
      </c>
    </row>
    <row r="75" spans="1:10" ht="46.5">
      <c r="A75" s="13"/>
      <c r="B75" s="13"/>
      <c r="C75" s="13"/>
      <c r="D75" s="15"/>
      <c r="E75" s="46" t="s">
        <v>63</v>
      </c>
      <c r="F75" s="78" t="s">
        <v>54</v>
      </c>
      <c r="G75" s="80">
        <v>34326428</v>
      </c>
      <c r="H75" s="79">
        <v>88</v>
      </c>
      <c r="I75" s="75">
        <v>4225852.88</v>
      </c>
      <c r="J75" s="77">
        <v>100</v>
      </c>
    </row>
    <row r="76" spans="1:10" ht="139.5">
      <c r="A76" s="13"/>
      <c r="B76" s="13"/>
      <c r="C76" s="13"/>
      <c r="D76" s="15"/>
      <c r="E76" s="47" t="s">
        <v>64</v>
      </c>
      <c r="F76" s="78">
        <v>2021</v>
      </c>
      <c r="G76" s="80">
        <v>49900</v>
      </c>
      <c r="H76" s="79">
        <v>0</v>
      </c>
      <c r="I76" s="75">
        <v>49900</v>
      </c>
      <c r="J76" s="77">
        <v>100</v>
      </c>
    </row>
    <row r="77" spans="1:10" ht="15">
      <c r="A77" s="25" t="s">
        <v>86</v>
      </c>
      <c r="B77" s="25" t="s">
        <v>87</v>
      </c>
      <c r="C77" s="25" t="s">
        <v>42</v>
      </c>
      <c r="D77" s="34" t="s">
        <v>88</v>
      </c>
      <c r="E77" s="47"/>
      <c r="F77" s="48"/>
      <c r="G77" s="49"/>
      <c r="H77" s="50"/>
      <c r="I77" s="60">
        <f>I79+I78</f>
        <v>3647045</v>
      </c>
      <c r="J77" s="50"/>
    </row>
    <row r="78" spans="1:10" ht="77.25">
      <c r="A78" s="25"/>
      <c r="B78" s="25"/>
      <c r="C78" s="25"/>
      <c r="D78" s="34"/>
      <c r="E78" s="136" t="s">
        <v>259</v>
      </c>
      <c r="F78" s="78" t="s">
        <v>90</v>
      </c>
      <c r="G78" s="80">
        <v>18484560</v>
      </c>
      <c r="H78" s="79">
        <v>80</v>
      </c>
      <c r="I78" s="75">
        <v>2487857.66</v>
      </c>
      <c r="J78" s="77">
        <v>100</v>
      </c>
    </row>
    <row r="79" spans="1:10" ht="42">
      <c r="A79" s="13"/>
      <c r="B79" s="13"/>
      <c r="C79" s="13"/>
      <c r="D79" s="15"/>
      <c r="E79" s="61" t="s">
        <v>89</v>
      </c>
      <c r="F79" s="78"/>
      <c r="G79" s="80"/>
      <c r="H79" s="79"/>
      <c r="I79" s="75">
        <v>1159187.34</v>
      </c>
      <c r="J79" s="77"/>
    </row>
    <row r="80" spans="1:10" ht="78" customHeight="1">
      <c r="A80" s="13"/>
      <c r="B80" s="13"/>
      <c r="C80" s="13"/>
      <c r="D80" s="15"/>
      <c r="E80" s="136" t="s">
        <v>259</v>
      </c>
      <c r="F80" s="78" t="s">
        <v>90</v>
      </c>
      <c r="G80" s="80">
        <v>18484560</v>
      </c>
      <c r="H80" s="79">
        <v>80</v>
      </c>
      <c r="I80" s="75">
        <v>1159187.34</v>
      </c>
      <c r="J80" s="77">
        <v>86</v>
      </c>
    </row>
    <row r="81" spans="1:10" ht="30.75">
      <c r="A81" s="25" t="s">
        <v>65</v>
      </c>
      <c r="B81" s="21" t="s">
        <v>66</v>
      </c>
      <c r="C81" s="21" t="s">
        <v>42</v>
      </c>
      <c r="D81" s="34" t="s">
        <v>67</v>
      </c>
      <c r="E81" s="37"/>
      <c r="F81" s="38"/>
      <c r="G81" s="39"/>
      <c r="H81" s="40"/>
      <c r="I81" s="51">
        <f>SUM(I82:I83)</f>
        <v>-4489558</v>
      </c>
      <c r="J81" s="40"/>
    </row>
    <row r="82" spans="1:10" ht="15">
      <c r="A82" s="13"/>
      <c r="B82" s="13"/>
      <c r="C82" s="13"/>
      <c r="D82" s="15"/>
      <c r="E82" s="52" t="s">
        <v>52</v>
      </c>
      <c r="F82" s="78"/>
      <c r="G82" s="80"/>
      <c r="H82" s="79"/>
      <c r="I82" s="75">
        <f>-4500000+4987857.66-4987857.66</f>
        <v>-4500000</v>
      </c>
      <c r="J82" s="77"/>
    </row>
    <row r="83" spans="1:10" ht="30.75">
      <c r="A83" s="13"/>
      <c r="B83" s="13"/>
      <c r="C83" s="13"/>
      <c r="D83" s="15"/>
      <c r="E83" s="37" t="s">
        <v>68</v>
      </c>
      <c r="F83" s="78" t="s">
        <v>69</v>
      </c>
      <c r="G83" s="80">
        <v>86389.302</v>
      </c>
      <c r="H83" s="79">
        <v>100</v>
      </c>
      <c r="I83" s="75">
        <v>10442</v>
      </c>
      <c r="J83" s="77">
        <v>100</v>
      </c>
    </row>
    <row r="84" spans="1:10" ht="30.75">
      <c r="A84" s="25" t="s">
        <v>70</v>
      </c>
      <c r="B84" s="21" t="s">
        <v>71</v>
      </c>
      <c r="C84" s="21" t="s">
        <v>42</v>
      </c>
      <c r="D84" s="34" t="s">
        <v>72</v>
      </c>
      <c r="E84" s="41"/>
      <c r="F84" s="56"/>
      <c r="G84" s="57"/>
      <c r="H84" s="58"/>
      <c r="I84" s="51">
        <f>SUM(I85:I91)</f>
        <v>6631483</v>
      </c>
      <c r="J84" s="40"/>
    </row>
    <row r="85" spans="1:10" ht="15">
      <c r="A85" s="25"/>
      <c r="B85" s="21"/>
      <c r="C85" s="21"/>
      <c r="D85" s="34"/>
      <c r="E85" s="52" t="s">
        <v>52</v>
      </c>
      <c r="F85" s="78"/>
      <c r="G85" s="80"/>
      <c r="H85" s="79"/>
      <c r="I85" s="100">
        <f>-750000+4369470+846350-5215820</f>
        <v>-750000</v>
      </c>
      <c r="J85" s="40"/>
    </row>
    <row r="86" spans="1:10" ht="55.5">
      <c r="A86" s="25"/>
      <c r="B86" s="21"/>
      <c r="C86" s="21"/>
      <c r="D86" s="34"/>
      <c r="E86" s="59" t="s">
        <v>261</v>
      </c>
      <c r="F86" s="78">
        <v>2021</v>
      </c>
      <c r="G86" s="80">
        <v>3000000</v>
      </c>
      <c r="H86" s="79">
        <v>0</v>
      </c>
      <c r="I86" s="75">
        <v>3000000</v>
      </c>
      <c r="J86" s="77">
        <v>100</v>
      </c>
    </row>
    <row r="87" spans="1:10" ht="74.25" customHeight="1">
      <c r="A87" s="25"/>
      <c r="B87" s="21"/>
      <c r="C87" s="21"/>
      <c r="D87" s="34"/>
      <c r="E87" s="59" t="s">
        <v>262</v>
      </c>
      <c r="F87" s="78" t="s">
        <v>126</v>
      </c>
      <c r="G87" s="80">
        <v>35726000</v>
      </c>
      <c r="H87" s="79">
        <v>0</v>
      </c>
      <c r="I87" s="75">
        <v>490000</v>
      </c>
      <c r="J87" s="77">
        <v>100</v>
      </c>
    </row>
    <row r="88" spans="1:10" ht="80.25" customHeight="1">
      <c r="A88" s="25"/>
      <c r="B88" s="21"/>
      <c r="C88" s="21"/>
      <c r="D88" s="34"/>
      <c r="E88" s="59" t="s">
        <v>263</v>
      </c>
      <c r="F88" s="78" t="s">
        <v>126</v>
      </c>
      <c r="G88" s="80">
        <v>130000000</v>
      </c>
      <c r="H88" s="79">
        <v>0</v>
      </c>
      <c r="I88" s="75">
        <v>1141638</v>
      </c>
      <c r="J88" s="77">
        <v>100</v>
      </c>
    </row>
    <row r="89" spans="1:10" ht="84">
      <c r="A89" s="25"/>
      <c r="B89" s="21"/>
      <c r="C89" s="21"/>
      <c r="D89" s="34"/>
      <c r="E89" s="59" t="s">
        <v>260</v>
      </c>
      <c r="F89" s="78" t="s">
        <v>126</v>
      </c>
      <c r="G89" s="80">
        <v>40000000</v>
      </c>
      <c r="H89" s="79">
        <v>0</v>
      </c>
      <c r="I89" s="75">
        <v>604950</v>
      </c>
      <c r="J89" s="77">
        <v>100</v>
      </c>
    </row>
    <row r="90" spans="1:10" ht="69.75">
      <c r="A90" s="25"/>
      <c r="B90" s="21"/>
      <c r="C90" s="21"/>
      <c r="D90" s="34"/>
      <c r="E90" s="59" t="s">
        <v>264</v>
      </c>
      <c r="F90" s="78" t="s">
        <v>126</v>
      </c>
      <c r="G90" s="80">
        <v>90000000</v>
      </c>
      <c r="H90" s="79">
        <v>0</v>
      </c>
      <c r="I90" s="75">
        <v>1140895</v>
      </c>
      <c r="J90" s="77">
        <v>100</v>
      </c>
    </row>
    <row r="91" spans="1:10" ht="84">
      <c r="A91" s="25"/>
      <c r="B91" s="21"/>
      <c r="C91" s="21"/>
      <c r="D91" s="34"/>
      <c r="E91" s="59" t="s">
        <v>265</v>
      </c>
      <c r="F91" s="78" t="s">
        <v>126</v>
      </c>
      <c r="G91" s="80">
        <v>71400000</v>
      </c>
      <c r="H91" s="79">
        <v>0</v>
      </c>
      <c r="I91" s="75">
        <v>1004000</v>
      </c>
      <c r="J91" s="77">
        <v>100</v>
      </c>
    </row>
    <row r="92" spans="1:10" ht="46.5">
      <c r="A92" s="25" t="s">
        <v>75</v>
      </c>
      <c r="B92" s="25" t="s">
        <v>76</v>
      </c>
      <c r="C92" s="25" t="s">
        <v>2</v>
      </c>
      <c r="D92" s="34" t="s">
        <v>77</v>
      </c>
      <c r="E92" s="37"/>
      <c r="F92" s="38"/>
      <c r="G92" s="39"/>
      <c r="H92" s="40"/>
      <c r="I92" s="65">
        <f>SUM(I93:I99)</f>
        <v>23183719.12</v>
      </c>
      <c r="J92" s="40"/>
    </row>
    <row r="93" spans="1:10" ht="108">
      <c r="A93" s="13"/>
      <c r="B93" s="13"/>
      <c r="C93" s="13"/>
      <c r="D93" s="15"/>
      <c r="E93" s="43" t="s">
        <v>91</v>
      </c>
      <c r="F93" s="78" t="s">
        <v>73</v>
      </c>
      <c r="G93" s="80">
        <v>435373247</v>
      </c>
      <c r="H93" s="79">
        <v>39</v>
      </c>
      <c r="I93" s="75">
        <v>5500000</v>
      </c>
      <c r="J93" s="77">
        <v>68</v>
      </c>
    </row>
    <row r="94" spans="1:10" ht="123.75">
      <c r="A94" s="13"/>
      <c r="B94" s="13"/>
      <c r="C94" s="13"/>
      <c r="D94" s="15"/>
      <c r="E94" s="43" t="s">
        <v>74</v>
      </c>
      <c r="F94" s="78" t="s">
        <v>54</v>
      </c>
      <c r="G94" s="80">
        <v>2511226</v>
      </c>
      <c r="H94" s="79">
        <v>44</v>
      </c>
      <c r="I94" s="75">
        <v>1413719.12</v>
      </c>
      <c r="J94" s="77">
        <v>100</v>
      </c>
    </row>
    <row r="95" spans="1:10" ht="55.5">
      <c r="A95" s="13"/>
      <c r="B95" s="13"/>
      <c r="C95" s="13"/>
      <c r="D95" s="62" t="s">
        <v>205</v>
      </c>
      <c r="E95" s="62" t="s">
        <v>210</v>
      </c>
      <c r="F95" s="116" t="s">
        <v>107</v>
      </c>
      <c r="G95" s="116">
        <v>36211337</v>
      </c>
      <c r="H95" s="117">
        <v>0</v>
      </c>
      <c r="I95" s="118">
        <v>560000</v>
      </c>
      <c r="J95" s="116">
        <v>15</v>
      </c>
    </row>
    <row r="96" spans="1:10" ht="69.75">
      <c r="A96" s="13"/>
      <c r="B96" s="13"/>
      <c r="C96" s="13"/>
      <c r="D96" s="62" t="s">
        <v>113</v>
      </c>
      <c r="E96" s="62" t="s">
        <v>114</v>
      </c>
      <c r="F96" s="78" t="s">
        <v>90</v>
      </c>
      <c r="G96" s="80">
        <v>126104530</v>
      </c>
      <c r="H96" s="79">
        <v>16</v>
      </c>
      <c r="I96" s="75">
        <v>1910000</v>
      </c>
      <c r="J96" s="77">
        <v>100</v>
      </c>
    </row>
    <row r="97" spans="1:10" ht="93">
      <c r="A97" s="13"/>
      <c r="B97" s="13"/>
      <c r="C97" s="13"/>
      <c r="D97" s="99" t="s">
        <v>206</v>
      </c>
      <c r="E97" s="99" t="s">
        <v>207</v>
      </c>
      <c r="F97" s="116" t="s">
        <v>208</v>
      </c>
      <c r="G97" s="118">
        <v>48874004</v>
      </c>
      <c r="H97" s="117">
        <v>38</v>
      </c>
      <c r="I97" s="118">
        <v>5000000</v>
      </c>
      <c r="J97" s="116">
        <v>58</v>
      </c>
    </row>
    <row r="98" spans="1:10" ht="42">
      <c r="A98" s="13"/>
      <c r="B98" s="13"/>
      <c r="C98" s="13"/>
      <c r="D98" s="62" t="s">
        <v>115</v>
      </c>
      <c r="E98" s="62" t="s">
        <v>116</v>
      </c>
      <c r="F98" s="78" t="s">
        <v>47</v>
      </c>
      <c r="G98" s="80">
        <v>148645477</v>
      </c>
      <c r="H98" s="79">
        <v>15</v>
      </c>
      <c r="I98" s="75">
        <v>7000000</v>
      </c>
      <c r="J98" s="77">
        <v>100</v>
      </c>
    </row>
    <row r="99" spans="1:10" ht="55.5">
      <c r="A99" s="13"/>
      <c r="B99" s="13"/>
      <c r="C99" s="13"/>
      <c r="D99" s="64" t="s">
        <v>209</v>
      </c>
      <c r="E99" s="64" t="s">
        <v>211</v>
      </c>
      <c r="F99" s="116" t="s">
        <v>109</v>
      </c>
      <c r="G99" s="116">
        <v>119373945</v>
      </c>
      <c r="H99" s="117">
        <v>12</v>
      </c>
      <c r="I99" s="118">
        <v>1800000</v>
      </c>
      <c r="J99" s="116">
        <v>32</v>
      </c>
    </row>
    <row r="100" spans="1:10" ht="46.5">
      <c r="A100" s="25" t="s">
        <v>92</v>
      </c>
      <c r="B100" s="25" t="s">
        <v>93</v>
      </c>
      <c r="C100" s="25" t="s">
        <v>2</v>
      </c>
      <c r="D100" s="34" t="s">
        <v>94</v>
      </c>
      <c r="E100" s="43"/>
      <c r="F100" s="44"/>
      <c r="G100" s="45"/>
      <c r="H100" s="40"/>
      <c r="I100" s="76">
        <f>I101</f>
        <v>503044</v>
      </c>
      <c r="J100" s="40"/>
    </row>
    <row r="101" spans="1:10" ht="69.75">
      <c r="A101" s="25"/>
      <c r="B101" s="25"/>
      <c r="C101" s="25"/>
      <c r="D101" s="34"/>
      <c r="E101" s="61" t="s">
        <v>95</v>
      </c>
      <c r="F101" s="117"/>
      <c r="G101" s="117"/>
      <c r="H101" s="117"/>
      <c r="I101" s="76">
        <v>503044</v>
      </c>
      <c r="J101" s="119"/>
    </row>
    <row r="102" spans="1:10" ht="42">
      <c r="A102" s="25"/>
      <c r="B102" s="25"/>
      <c r="C102" s="25"/>
      <c r="D102" s="34"/>
      <c r="E102" s="62" t="s">
        <v>96</v>
      </c>
      <c r="F102" s="78" t="s">
        <v>47</v>
      </c>
      <c r="G102" s="80">
        <v>148645477</v>
      </c>
      <c r="H102" s="79">
        <v>15</v>
      </c>
      <c r="I102" s="75">
        <v>503044</v>
      </c>
      <c r="J102" s="77">
        <v>100</v>
      </c>
    </row>
    <row r="103" spans="1:10" ht="108">
      <c r="A103" s="25" t="s">
        <v>78</v>
      </c>
      <c r="B103" s="25" t="s">
        <v>79</v>
      </c>
      <c r="C103" s="25" t="s">
        <v>2</v>
      </c>
      <c r="D103" s="34" t="s">
        <v>80</v>
      </c>
      <c r="E103" s="43"/>
      <c r="F103" s="44"/>
      <c r="G103" s="45"/>
      <c r="H103" s="40"/>
      <c r="I103" s="76">
        <f>SUM(I104:I109)</f>
        <v>1505266.89</v>
      </c>
      <c r="J103" s="40"/>
    </row>
    <row r="104" spans="1:10" ht="77.25">
      <c r="A104" s="13"/>
      <c r="B104" s="13"/>
      <c r="C104" s="13"/>
      <c r="D104" s="15"/>
      <c r="E104" s="37" t="s">
        <v>81</v>
      </c>
      <c r="F104" s="78" t="s">
        <v>56</v>
      </c>
      <c r="G104" s="80">
        <v>8285324</v>
      </c>
      <c r="H104" s="79">
        <v>100</v>
      </c>
      <c r="I104" s="75">
        <v>10442</v>
      </c>
      <c r="J104" s="77">
        <v>100</v>
      </c>
    </row>
    <row r="105" spans="1:10" ht="77.25">
      <c r="A105" s="13"/>
      <c r="B105" s="13"/>
      <c r="C105" s="13"/>
      <c r="D105" s="15"/>
      <c r="E105" s="37" t="s">
        <v>82</v>
      </c>
      <c r="F105" s="78" t="s">
        <v>56</v>
      </c>
      <c r="G105" s="80">
        <v>7348625</v>
      </c>
      <c r="H105" s="79">
        <v>100</v>
      </c>
      <c r="I105" s="75">
        <v>10442</v>
      </c>
      <c r="J105" s="77">
        <v>100</v>
      </c>
    </row>
    <row r="106" spans="1:10" ht="61.5">
      <c r="A106" s="13"/>
      <c r="B106" s="13"/>
      <c r="C106" s="13"/>
      <c r="D106" s="15"/>
      <c r="E106" s="37" t="s">
        <v>83</v>
      </c>
      <c r="F106" s="78" t="s">
        <v>56</v>
      </c>
      <c r="G106" s="80">
        <v>5339096</v>
      </c>
      <c r="H106" s="79">
        <v>100</v>
      </c>
      <c r="I106" s="75">
        <v>10442</v>
      </c>
      <c r="J106" s="77">
        <v>100</v>
      </c>
    </row>
    <row r="107" spans="1:10" ht="108">
      <c r="A107" s="13"/>
      <c r="B107" s="13"/>
      <c r="C107" s="13"/>
      <c r="D107" s="15"/>
      <c r="E107" s="37" t="s">
        <v>84</v>
      </c>
      <c r="F107" s="78" t="s">
        <v>56</v>
      </c>
      <c r="G107" s="80">
        <v>9307925</v>
      </c>
      <c r="H107" s="79">
        <v>100</v>
      </c>
      <c r="I107" s="75">
        <v>10442</v>
      </c>
      <c r="J107" s="77">
        <v>100</v>
      </c>
    </row>
    <row r="108" spans="1:10" ht="46.5">
      <c r="A108" s="13"/>
      <c r="B108" s="13"/>
      <c r="C108" s="13"/>
      <c r="D108" s="15"/>
      <c r="E108" s="37" t="s">
        <v>85</v>
      </c>
      <c r="F108" s="78" t="s">
        <v>56</v>
      </c>
      <c r="G108" s="80">
        <v>8073563</v>
      </c>
      <c r="H108" s="79">
        <v>100</v>
      </c>
      <c r="I108" s="75">
        <v>15666</v>
      </c>
      <c r="J108" s="77">
        <v>100</v>
      </c>
    </row>
    <row r="109" spans="1:10" ht="114.75" customHeight="1">
      <c r="A109" s="13"/>
      <c r="B109" s="13"/>
      <c r="C109" s="13"/>
      <c r="D109" s="15"/>
      <c r="E109" s="63" t="s">
        <v>97</v>
      </c>
      <c r="F109" s="120"/>
      <c r="G109" s="117"/>
      <c r="H109" s="117"/>
      <c r="I109" s="76">
        <f>SUM(I110:I115)</f>
        <v>1447832.89</v>
      </c>
      <c r="J109" s="119"/>
    </row>
    <row r="110" spans="1:10" ht="15">
      <c r="A110" s="13"/>
      <c r="B110" s="13"/>
      <c r="C110" s="13"/>
      <c r="D110" s="15"/>
      <c r="E110" s="86" t="s">
        <v>98</v>
      </c>
      <c r="F110" s="121"/>
      <c r="G110" s="117"/>
      <c r="H110" s="117"/>
      <c r="I110" s="45">
        <v>33150.17</v>
      </c>
      <c r="J110" s="119"/>
    </row>
    <row r="111" spans="1:10" ht="55.5">
      <c r="A111" s="13"/>
      <c r="B111" s="13"/>
      <c r="C111" s="13"/>
      <c r="D111" s="15"/>
      <c r="E111" s="64" t="s">
        <v>99</v>
      </c>
      <c r="F111" s="78" t="s">
        <v>90</v>
      </c>
      <c r="G111" s="80">
        <v>5359096</v>
      </c>
      <c r="H111" s="79">
        <v>100</v>
      </c>
      <c r="I111" s="75">
        <v>154464</v>
      </c>
      <c r="J111" s="77">
        <v>100</v>
      </c>
    </row>
    <row r="112" spans="1:10" ht="55.5">
      <c r="A112" s="13"/>
      <c r="B112" s="13"/>
      <c r="C112" s="13"/>
      <c r="D112" s="15"/>
      <c r="E112" s="64" t="s">
        <v>100</v>
      </c>
      <c r="F112" s="78" t="s">
        <v>90</v>
      </c>
      <c r="G112" s="80">
        <v>8285324</v>
      </c>
      <c r="H112" s="79">
        <v>100</v>
      </c>
      <c r="I112" s="75">
        <v>337112.45</v>
      </c>
      <c r="J112" s="77">
        <v>100</v>
      </c>
    </row>
    <row r="113" spans="1:10" ht="42">
      <c r="A113" s="13"/>
      <c r="B113" s="13"/>
      <c r="C113" s="13"/>
      <c r="D113" s="15"/>
      <c r="E113" s="64" t="s">
        <v>85</v>
      </c>
      <c r="F113" s="78" t="s">
        <v>90</v>
      </c>
      <c r="G113" s="80">
        <v>8073563</v>
      </c>
      <c r="H113" s="79">
        <v>100</v>
      </c>
      <c r="I113" s="75">
        <v>437100.52</v>
      </c>
      <c r="J113" s="77">
        <v>100</v>
      </c>
    </row>
    <row r="114" spans="1:10" ht="97.5">
      <c r="A114" s="13"/>
      <c r="B114" s="13"/>
      <c r="C114" s="13"/>
      <c r="D114" s="15"/>
      <c r="E114" s="64" t="s">
        <v>101</v>
      </c>
      <c r="F114" s="78" t="s">
        <v>90</v>
      </c>
      <c r="G114" s="80">
        <v>9307925</v>
      </c>
      <c r="H114" s="79">
        <v>100</v>
      </c>
      <c r="I114" s="75">
        <v>288090.07</v>
      </c>
      <c r="J114" s="77">
        <v>100</v>
      </c>
    </row>
    <row r="115" spans="1:10" ht="55.5">
      <c r="A115" s="13"/>
      <c r="B115" s="13"/>
      <c r="C115" s="13"/>
      <c r="D115" s="15"/>
      <c r="E115" s="64" t="s">
        <v>82</v>
      </c>
      <c r="F115" s="78" t="s">
        <v>90</v>
      </c>
      <c r="G115" s="80">
        <v>7348625</v>
      </c>
      <c r="H115" s="79">
        <v>100</v>
      </c>
      <c r="I115" s="75">
        <v>197915.68</v>
      </c>
      <c r="J115" s="77">
        <v>100</v>
      </c>
    </row>
    <row r="116" spans="1:10" ht="61.5">
      <c r="A116" s="25" t="s">
        <v>102</v>
      </c>
      <c r="B116" s="25" t="s">
        <v>103</v>
      </c>
      <c r="C116" s="25" t="s">
        <v>2</v>
      </c>
      <c r="D116" s="34" t="s">
        <v>104</v>
      </c>
      <c r="E116" s="37"/>
      <c r="F116" s="38"/>
      <c r="G116" s="39"/>
      <c r="H116" s="40"/>
      <c r="I116" s="65">
        <f>I120+I117+I118+I119</f>
        <v>13178147.42</v>
      </c>
      <c r="J116" s="40"/>
    </row>
    <row r="117" spans="1:10" ht="42">
      <c r="A117" s="25"/>
      <c r="B117" s="25"/>
      <c r="C117" s="25"/>
      <c r="D117" s="34"/>
      <c r="E117" s="64" t="s">
        <v>108</v>
      </c>
      <c r="F117" s="78" t="s">
        <v>109</v>
      </c>
      <c r="G117" s="80">
        <v>9406720</v>
      </c>
      <c r="H117" s="79">
        <v>45</v>
      </c>
      <c r="I117" s="75">
        <v>77000</v>
      </c>
      <c r="J117" s="77">
        <v>70</v>
      </c>
    </row>
    <row r="118" spans="1:10" ht="42">
      <c r="A118" s="25"/>
      <c r="B118" s="25"/>
      <c r="C118" s="25"/>
      <c r="D118" s="34"/>
      <c r="E118" s="64" t="s">
        <v>110</v>
      </c>
      <c r="F118" s="78" t="s">
        <v>109</v>
      </c>
      <c r="G118" s="80">
        <v>9406577</v>
      </c>
      <c r="H118" s="79">
        <v>40</v>
      </c>
      <c r="I118" s="75">
        <v>156000</v>
      </c>
      <c r="J118" s="77">
        <v>70</v>
      </c>
    </row>
    <row r="119" spans="1:10" ht="42">
      <c r="A119" s="25"/>
      <c r="B119" s="25"/>
      <c r="C119" s="25"/>
      <c r="D119" s="34"/>
      <c r="E119" s="64" t="s">
        <v>266</v>
      </c>
      <c r="F119" s="78" t="s">
        <v>150</v>
      </c>
      <c r="G119" s="80">
        <v>9406577</v>
      </c>
      <c r="H119" s="79">
        <v>90</v>
      </c>
      <c r="I119" s="75">
        <v>135000</v>
      </c>
      <c r="J119" s="77">
        <v>100</v>
      </c>
    </row>
    <row r="120" spans="1:10" ht="69.75">
      <c r="A120" s="25"/>
      <c r="B120" s="25"/>
      <c r="C120" s="25"/>
      <c r="D120" s="34"/>
      <c r="E120" s="61" t="s">
        <v>105</v>
      </c>
      <c r="F120" s="78"/>
      <c r="G120" s="80"/>
      <c r="H120" s="79"/>
      <c r="I120" s="75">
        <f>SUM(I121:I125)</f>
        <v>12810147.42</v>
      </c>
      <c r="J120" s="77"/>
    </row>
    <row r="121" spans="1:10" ht="15">
      <c r="A121" s="25"/>
      <c r="B121" s="25"/>
      <c r="C121" s="25"/>
      <c r="D121" s="34"/>
      <c r="E121" s="64" t="s">
        <v>52</v>
      </c>
      <c r="F121" s="78"/>
      <c r="G121" s="80"/>
      <c r="H121" s="79"/>
      <c r="I121" s="75">
        <f>1039384+1797214.52</f>
        <v>2836598.52</v>
      </c>
      <c r="J121" s="77"/>
    </row>
    <row r="122" spans="1:10" ht="42">
      <c r="A122" s="25"/>
      <c r="B122" s="25"/>
      <c r="C122" s="25"/>
      <c r="D122" s="34"/>
      <c r="E122" s="64" t="s">
        <v>106</v>
      </c>
      <c r="F122" s="78" t="s">
        <v>107</v>
      </c>
      <c r="G122" s="80">
        <v>9502779</v>
      </c>
      <c r="H122" s="79">
        <v>0</v>
      </c>
      <c r="I122" s="75">
        <v>2913730.5</v>
      </c>
      <c r="J122" s="77">
        <v>56</v>
      </c>
    </row>
    <row r="123" spans="1:10" ht="42">
      <c r="A123" s="25"/>
      <c r="B123" s="25"/>
      <c r="C123" s="25"/>
      <c r="D123" s="34"/>
      <c r="E123" s="64" t="s">
        <v>108</v>
      </c>
      <c r="F123" s="78" t="s">
        <v>109</v>
      </c>
      <c r="G123" s="80">
        <v>9406720</v>
      </c>
      <c r="H123" s="79">
        <v>45</v>
      </c>
      <c r="I123" s="75">
        <v>2596481.8</v>
      </c>
      <c r="J123" s="77">
        <v>70</v>
      </c>
    </row>
    <row r="124" spans="1:10" ht="42">
      <c r="A124" s="13"/>
      <c r="B124" s="13"/>
      <c r="C124" s="13"/>
      <c r="D124" s="15"/>
      <c r="E124" s="64" t="s">
        <v>110</v>
      </c>
      <c r="F124" s="78" t="s">
        <v>109</v>
      </c>
      <c r="G124" s="80">
        <v>9406577</v>
      </c>
      <c r="H124" s="79">
        <v>40</v>
      </c>
      <c r="I124" s="75">
        <v>2246624.6</v>
      </c>
      <c r="J124" s="77">
        <v>70</v>
      </c>
    </row>
    <row r="125" spans="1:10" ht="42">
      <c r="A125" s="13"/>
      <c r="B125" s="13"/>
      <c r="C125" s="13"/>
      <c r="D125" s="15"/>
      <c r="E125" s="64" t="s">
        <v>106</v>
      </c>
      <c r="F125" s="78" t="s">
        <v>107</v>
      </c>
      <c r="G125" s="80">
        <v>9502779</v>
      </c>
      <c r="H125" s="79">
        <v>0</v>
      </c>
      <c r="I125" s="75">
        <v>2216712</v>
      </c>
      <c r="J125" s="77">
        <v>56</v>
      </c>
    </row>
    <row r="126" spans="1:10" ht="30.75">
      <c r="A126" s="25">
        <v>1517368</v>
      </c>
      <c r="B126" s="25">
        <v>7368</v>
      </c>
      <c r="C126" s="25" t="s">
        <v>2</v>
      </c>
      <c r="D126" s="34" t="s">
        <v>117</v>
      </c>
      <c r="E126" s="83"/>
      <c r="F126" s="84"/>
      <c r="G126" s="122"/>
      <c r="H126" s="123"/>
      <c r="I126" s="65">
        <f>SUM(I127:I134)</f>
        <v>13226449</v>
      </c>
      <c r="J126" s="124"/>
    </row>
    <row r="127" spans="1:10" ht="42">
      <c r="A127" s="25"/>
      <c r="B127" s="25"/>
      <c r="C127" s="25"/>
      <c r="D127" s="64" t="s">
        <v>212</v>
      </c>
      <c r="E127" s="64" t="s">
        <v>213</v>
      </c>
      <c r="F127" s="125" t="s">
        <v>150</v>
      </c>
      <c r="G127" s="125">
        <v>1943575</v>
      </c>
      <c r="H127" s="116">
        <v>100</v>
      </c>
      <c r="I127" s="126">
        <v>95000</v>
      </c>
      <c r="J127" s="116">
        <v>100</v>
      </c>
    </row>
    <row r="128" spans="1:10" ht="55.5">
      <c r="A128" s="25"/>
      <c r="B128" s="25"/>
      <c r="C128" s="25"/>
      <c r="D128" s="64" t="s">
        <v>214</v>
      </c>
      <c r="E128" s="64" t="s">
        <v>215</v>
      </c>
      <c r="F128" s="125">
        <v>2021</v>
      </c>
      <c r="G128" s="125">
        <v>3093173</v>
      </c>
      <c r="H128" s="117">
        <v>0</v>
      </c>
      <c r="I128" s="126">
        <v>965687</v>
      </c>
      <c r="J128" s="116">
        <v>100</v>
      </c>
    </row>
    <row r="129" spans="1:10" ht="27.75">
      <c r="A129" s="25"/>
      <c r="B129" s="25"/>
      <c r="C129" s="25"/>
      <c r="D129" s="64" t="s">
        <v>216</v>
      </c>
      <c r="E129" s="64" t="s">
        <v>217</v>
      </c>
      <c r="F129" s="117" t="s">
        <v>218</v>
      </c>
      <c r="G129" s="125">
        <v>402172</v>
      </c>
      <c r="H129" s="116">
        <v>100</v>
      </c>
      <c r="I129" s="126">
        <v>30462</v>
      </c>
      <c r="J129" s="116">
        <v>100</v>
      </c>
    </row>
    <row r="130" spans="1:10" ht="69.75">
      <c r="A130" s="8"/>
      <c r="B130" s="8"/>
      <c r="C130" s="9"/>
      <c r="D130" s="62" t="s">
        <v>118</v>
      </c>
      <c r="E130" s="64" t="s">
        <v>202</v>
      </c>
      <c r="F130" s="117" t="s">
        <v>119</v>
      </c>
      <c r="G130" s="125">
        <v>46583164</v>
      </c>
      <c r="H130" s="117">
        <v>6</v>
      </c>
      <c r="I130" s="126">
        <v>2635300</v>
      </c>
      <c r="J130" s="117">
        <v>12</v>
      </c>
    </row>
    <row r="131" spans="1:10" ht="55.5">
      <c r="A131" s="8"/>
      <c r="B131" s="8"/>
      <c r="C131" s="9"/>
      <c r="D131" s="62" t="s">
        <v>120</v>
      </c>
      <c r="E131" s="64" t="s">
        <v>133</v>
      </c>
      <c r="F131" s="127">
        <v>2021</v>
      </c>
      <c r="G131" s="125">
        <v>1000000</v>
      </c>
      <c r="H131" s="117">
        <v>0</v>
      </c>
      <c r="I131" s="126">
        <v>1000000</v>
      </c>
      <c r="J131" s="116">
        <v>100</v>
      </c>
    </row>
    <row r="132" spans="1:10" ht="55.5">
      <c r="A132" s="8"/>
      <c r="B132" s="8"/>
      <c r="C132" s="9"/>
      <c r="D132" s="62" t="s">
        <v>121</v>
      </c>
      <c r="E132" s="64" t="s">
        <v>122</v>
      </c>
      <c r="F132" s="125" t="s">
        <v>107</v>
      </c>
      <c r="G132" s="125">
        <v>137833943</v>
      </c>
      <c r="H132" s="117">
        <v>0</v>
      </c>
      <c r="I132" s="126">
        <v>2000000</v>
      </c>
      <c r="J132" s="117">
        <v>1</v>
      </c>
    </row>
    <row r="133" spans="1:10" ht="42">
      <c r="A133" s="8"/>
      <c r="B133" s="8"/>
      <c r="C133" s="9"/>
      <c r="D133" s="62" t="s">
        <v>219</v>
      </c>
      <c r="E133" s="64" t="s">
        <v>220</v>
      </c>
      <c r="F133" s="117" t="s">
        <v>150</v>
      </c>
      <c r="G133" s="125">
        <v>22507622</v>
      </c>
      <c r="H133" s="117">
        <v>79</v>
      </c>
      <c r="I133" s="126">
        <v>1500000</v>
      </c>
      <c r="J133" s="116">
        <v>100</v>
      </c>
    </row>
    <row r="134" spans="1:10" ht="69.75">
      <c r="A134" s="8"/>
      <c r="B134" s="8"/>
      <c r="C134" s="9"/>
      <c r="D134" s="62" t="s">
        <v>221</v>
      </c>
      <c r="E134" s="64" t="s">
        <v>222</v>
      </c>
      <c r="F134" s="117" t="s">
        <v>146</v>
      </c>
      <c r="G134" s="125">
        <v>145000000</v>
      </c>
      <c r="H134" s="117">
        <v>0</v>
      </c>
      <c r="I134" s="126">
        <v>5000000</v>
      </c>
      <c r="J134" s="117">
        <v>3</v>
      </c>
    </row>
    <row r="135" spans="1:10" ht="61.5">
      <c r="A135" s="19" t="s">
        <v>134</v>
      </c>
      <c r="B135" s="19" t="s">
        <v>135</v>
      </c>
      <c r="C135" s="13" t="s">
        <v>2</v>
      </c>
      <c r="D135" s="66" t="s">
        <v>123</v>
      </c>
      <c r="E135" s="85"/>
      <c r="F135" s="128"/>
      <c r="G135" s="129"/>
      <c r="H135" s="128"/>
      <c r="I135" s="130">
        <f>I136+I137</f>
        <v>561486</v>
      </c>
      <c r="J135" s="125"/>
    </row>
    <row r="136" spans="1:10" ht="69.75">
      <c r="A136" s="8"/>
      <c r="B136" s="8"/>
      <c r="C136" s="9"/>
      <c r="D136" s="81" t="s">
        <v>124</v>
      </c>
      <c r="E136" s="64" t="s">
        <v>125</v>
      </c>
      <c r="F136" s="125" t="s">
        <v>126</v>
      </c>
      <c r="G136" s="125">
        <v>10935879</v>
      </c>
      <c r="H136" s="116">
        <v>100</v>
      </c>
      <c r="I136" s="126">
        <v>215000</v>
      </c>
      <c r="J136" s="116">
        <v>100</v>
      </c>
    </row>
    <row r="137" spans="1:10" ht="84">
      <c r="A137" s="8"/>
      <c r="B137" s="8"/>
      <c r="C137" s="9"/>
      <c r="D137" s="64" t="s">
        <v>227</v>
      </c>
      <c r="E137" s="64" t="s">
        <v>228</v>
      </c>
      <c r="F137" s="125" t="s">
        <v>198</v>
      </c>
      <c r="G137" s="125">
        <v>4404018</v>
      </c>
      <c r="H137" s="116">
        <v>38</v>
      </c>
      <c r="I137" s="126">
        <v>346486</v>
      </c>
      <c r="J137" s="116">
        <v>46</v>
      </c>
    </row>
    <row r="138" spans="1:10" ht="46.5">
      <c r="A138" s="19" t="s">
        <v>136</v>
      </c>
      <c r="B138" s="19" t="s">
        <v>137</v>
      </c>
      <c r="C138" s="13" t="s">
        <v>127</v>
      </c>
      <c r="D138" s="66" t="s">
        <v>128</v>
      </c>
      <c r="E138" s="82"/>
      <c r="F138" s="131"/>
      <c r="G138" s="123"/>
      <c r="H138" s="123"/>
      <c r="I138" s="130">
        <f>SUM(I139:I143)</f>
        <v>10500000</v>
      </c>
      <c r="J138" s="132"/>
    </row>
    <row r="139" spans="1:10" ht="42">
      <c r="A139" s="19"/>
      <c r="B139" s="19"/>
      <c r="C139" s="13"/>
      <c r="D139" s="64" t="s">
        <v>216</v>
      </c>
      <c r="E139" s="64" t="s">
        <v>223</v>
      </c>
      <c r="F139" s="131"/>
      <c r="G139" s="123"/>
      <c r="H139" s="123"/>
      <c r="I139" s="126">
        <v>750000</v>
      </c>
      <c r="J139" s="132"/>
    </row>
    <row r="140" spans="1:10" ht="42">
      <c r="A140" s="19"/>
      <c r="B140" s="19"/>
      <c r="C140" s="13"/>
      <c r="D140" s="64" t="s">
        <v>216</v>
      </c>
      <c r="E140" s="64" t="s">
        <v>224</v>
      </c>
      <c r="F140" s="116"/>
      <c r="G140" s="116"/>
      <c r="H140" s="133"/>
      <c r="I140" s="118">
        <v>2250000</v>
      </c>
      <c r="J140" s="133"/>
    </row>
    <row r="141" spans="1:10" ht="50.25" customHeight="1">
      <c r="A141" s="19"/>
      <c r="B141" s="19"/>
      <c r="C141" s="13"/>
      <c r="D141" s="64" t="s">
        <v>225</v>
      </c>
      <c r="E141" s="64" t="s">
        <v>226</v>
      </c>
      <c r="F141" s="116"/>
      <c r="G141" s="116"/>
      <c r="H141" s="133"/>
      <c r="I141" s="118">
        <v>3000000</v>
      </c>
      <c r="J141" s="133"/>
    </row>
    <row r="142" spans="1:10" ht="42">
      <c r="A142" s="8"/>
      <c r="B142" s="8"/>
      <c r="C142" s="9"/>
      <c r="D142" s="62" t="s">
        <v>129</v>
      </c>
      <c r="E142" s="86" t="s">
        <v>130</v>
      </c>
      <c r="F142" s="116"/>
      <c r="G142" s="116"/>
      <c r="H142" s="133"/>
      <c r="I142" s="118">
        <v>3000000</v>
      </c>
      <c r="J142" s="133"/>
    </row>
    <row r="143" spans="1:10" ht="69.75">
      <c r="A143" s="8"/>
      <c r="B143" s="8"/>
      <c r="C143" s="9"/>
      <c r="D143" s="62" t="s">
        <v>131</v>
      </c>
      <c r="E143" s="64" t="s">
        <v>132</v>
      </c>
      <c r="F143" s="116"/>
      <c r="G143" s="116"/>
      <c r="H143" s="133"/>
      <c r="I143" s="118">
        <v>1500000</v>
      </c>
      <c r="J143" s="133"/>
    </row>
    <row r="144" spans="1:10" ht="15">
      <c r="A144" s="13" t="s">
        <v>267</v>
      </c>
      <c r="B144" s="13" t="s">
        <v>268</v>
      </c>
      <c r="C144" s="13" t="s">
        <v>24</v>
      </c>
      <c r="D144" s="137" t="s">
        <v>269</v>
      </c>
      <c r="E144" s="64"/>
      <c r="F144" s="116"/>
      <c r="G144" s="116"/>
      <c r="H144" s="133"/>
      <c r="I144" s="138">
        <v>28791500</v>
      </c>
      <c r="J144" s="133"/>
    </row>
    <row r="145" spans="1:10" ht="45">
      <c r="A145" s="7" t="s">
        <v>191</v>
      </c>
      <c r="B145" s="7"/>
      <c r="C145" s="7"/>
      <c r="D145" s="26" t="s">
        <v>192</v>
      </c>
      <c r="E145" s="7" t="s">
        <v>25</v>
      </c>
      <c r="F145" s="6"/>
      <c r="G145" s="6"/>
      <c r="H145" s="6"/>
      <c r="I145" s="106">
        <f>I146</f>
        <v>60000</v>
      </c>
      <c r="J145" s="107"/>
    </row>
    <row r="146" spans="1:10" ht="45">
      <c r="A146" s="7" t="s">
        <v>193</v>
      </c>
      <c r="B146" s="7"/>
      <c r="C146" s="7"/>
      <c r="D146" s="26" t="s">
        <v>192</v>
      </c>
      <c r="E146" s="7"/>
      <c r="F146" s="6"/>
      <c r="G146" s="6"/>
      <c r="H146" s="6"/>
      <c r="I146" s="106">
        <f>I147</f>
        <v>60000</v>
      </c>
      <c r="J146" s="107"/>
    </row>
    <row r="147" spans="1:10" ht="46.5">
      <c r="A147" s="13" t="s">
        <v>194</v>
      </c>
      <c r="B147" s="13" t="s">
        <v>159</v>
      </c>
      <c r="C147" s="13" t="s">
        <v>24</v>
      </c>
      <c r="D147" s="28" t="s">
        <v>195</v>
      </c>
      <c r="E147" s="11"/>
      <c r="F147" s="111"/>
      <c r="G147" s="111"/>
      <c r="H147" s="111"/>
      <c r="I147" s="112">
        <v>60000</v>
      </c>
      <c r="J147" s="113"/>
    </row>
    <row r="148" spans="1:10" ht="60">
      <c r="A148" s="7" t="s">
        <v>16</v>
      </c>
      <c r="B148" s="7"/>
      <c r="C148" s="7"/>
      <c r="D148" s="26" t="s">
        <v>17</v>
      </c>
      <c r="E148" s="7" t="s">
        <v>25</v>
      </c>
      <c r="F148" s="6"/>
      <c r="G148" s="6"/>
      <c r="H148" s="6"/>
      <c r="I148" s="106">
        <f>I149</f>
        <v>-879000</v>
      </c>
      <c r="J148" s="107"/>
    </row>
    <row r="149" spans="1:10" ht="60">
      <c r="A149" s="7" t="s">
        <v>18</v>
      </c>
      <c r="B149" s="7"/>
      <c r="C149" s="7"/>
      <c r="D149" s="26" t="s">
        <v>17</v>
      </c>
      <c r="E149" s="7"/>
      <c r="F149" s="6"/>
      <c r="G149" s="6"/>
      <c r="H149" s="6"/>
      <c r="I149" s="106">
        <f>I150</f>
        <v>-879000</v>
      </c>
      <c r="J149" s="107"/>
    </row>
    <row r="150" spans="1:10" ht="30.75">
      <c r="A150" s="13" t="s">
        <v>19</v>
      </c>
      <c r="B150" s="13" t="s">
        <v>20</v>
      </c>
      <c r="C150" s="13" t="s">
        <v>2</v>
      </c>
      <c r="D150" s="28" t="s">
        <v>21</v>
      </c>
      <c r="E150" s="11"/>
      <c r="F150" s="111"/>
      <c r="G150" s="111"/>
      <c r="H150" s="111"/>
      <c r="I150" s="112">
        <v>-879000</v>
      </c>
      <c r="J150" s="113"/>
    </row>
    <row r="151" spans="1:10" ht="30">
      <c r="A151" s="7" t="s">
        <v>186</v>
      </c>
      <c r="B151" s="7"/>
      <c r="C151" s="7"/>
      <c r="D151" s="26" t="s">
        <v>187</v>
      </c>
      <c r="E151" s="7" t="s">
        <v>25</v>
      </c>
      <c r="F151" s="6"/>
      <c r="G151" s="6"/>
      <c r="H151" s="6"/>
      <c r="I151" s="106">
        <f>I152</f>
        <v>72000</v>
      </c>
      <c r="J151" s="107"/>
    </row>
    <row r="152" spans="1:10" ht="30">
      <c r="A152" s="7" t="s">
        <v>188</v>
      </c>
      <c r="B152" s="7"/>
      <c r="C152" s="7"/>
      <c r="D152" s="26" t="s">
        <v>187</v>
      </c>
      <c r="E152" s="7"/>
      <c r="F152" s="6"/>
      <c r="G152" s="6"/>
      <c r="H152" s="6"/>
      <c r="I152" s="106">
        <f>I153</f>
        <v>72000</v>
      </c>
      <c r="J152" s="107"/>
    </row>
    <row r="153" spans="1:10" ht="46.5">
      <c r="A153" s="19" t="s">
        <v>189</v>
      </c>
      <c r="B153" s="19" t="s">
        <v>159</v>
      </c>
      <c r="C153" s="19" t="s">
        <v>24</v>
      </c>
      <c r="D153" s="20" t="s">
        <v>161</v>
      </c>
      <c r="E153" s="11"/>
      <c r="F153" s="111"/>
      <c r="G153" s="111"/>
      <c r="H153" s="111"/>
      <c r="I153" s="112">
        <v>72000</v>
      </c>
      <c r="J153" s="113"/>
    </row>
    <row r="154" spans="1:10" ht="20.25" customHeight="1">
      <c r="A154" s="8"/>
      <c r="B154" s="8"/>
      <c r="C154" s="9"/>
      <c r="D154" s="10" t="s">
        <v>23</v>
      </c>
      <c r="E154" s="12"/>
      <c r="F154" s="134"/>
      <c r="G154" s="134"/>
      <c r="H154" s="134"/>
      <c r="I154" s="135">
        <f>I11+I14+I17+I28+I36+I44+I57+I148+I151+I146+I54</f>
        <v>186031578.66000003</v>
      </c>
      <c r="J154" s="42"/>
    </row>
    <row r="155" ht="123" customHeight="1"/>
    <row r="156" spans="1:10" ht="18.75" customHeight="1">
      <c r="A156" s="143" t="s">
        <v>1</v>
      </c>
      <c r="B156" s="143"/>
      <c r="C156" s="143"/>
      <c r="D156" s="143"/>
      <c r="E156" s="143"/>
      <c r="F156" s="17"/>
      <c r="G156" s="142" t="s">
        <v>36</v>
      </c>
      <c r="H156" s="142"/>
      <c r="I156" s="142"/>
      <c r="J156" s="142"/>
    </row>
    <row r="159" spans="7:8" ht="15">
      <c r="G159" s="4"/>
      <c r="H159" s="4"/>
    </row>
  </sheetData>
  <sheetProtection/>
  <mergeCells count="5">
    <mergeCell ref="B5:J5"/>
    <mergeCell ref="G156:J156"/>
    <mergeCell ref="A156:E156"/>
    <mergeCell ref="A6:B6"/>
    <mergeCell ref="A7:B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5" r:id="rId1"/>
  <headerFooter differentFirst="1" alignWithMargins="0">
    <oddHeader>&amp;C&amp;P</oddHeader>
  </headerFooter>
  <rowBreaks count="2" manualBreakCount="2">
    <brk id="23" max="9" man="1"/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2021-03-19T06:37:18Z</cp:lastPrinted>
  <dcterms:created xsi:type="dcterms:W3CDTF">2004-01-17T10:33:37Z</dcterms:created>
  <dcterms:modified xsi:type="dcterms:W3CDTF">2021-03-19T06:38:25Z</dcterms:modified>
  <cp:category/>
  <cp:version/>
  <cp:contentType/>
  <cp:contentStatus/>
</cp:coreProperties>
</file>