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0" windowWidth="15480" windowHeight="10080" activeTab="0"/>
  </bookViews>
  <sheets>
    <sheet name="дод.7" sheetId="1" r:id="rId1"/>
  </sheets>
  <definedNames>
    <definedName name="_xlfn.AGGREGATE" hidden="1">#NAME?</definedName>
    <definedName name="_xlnm.Print_Titles" localSheetId="0">'дод.7'!$6:$8</definedName>
    <definedName name="_xlnm.Print_Area" localSheetId="0">'дод.7'!$A$1:$K$99</definedName>
  </definedNames>
  <calcPr fullCalcOnLoad="1"/>
</workbook>
</file>

<file path=xl/sharedStrings.xml><?xml version="1.0" encoding="utf-8"?>
<sst xmlns="http://schemas.openxmlformats.org/spreadsheetml/2006/main" count="420" uniqueCount="260">
  <si>
    <t>Загальний фонд</t>
  </si>
  <si>
    <t>Спеціальний фонд</t>
  </si>
  <si>
    <t>1040</t>
  </si>
  <si>
    <t>1090</t>
  </si>
  <si>
    <t>0133</t>
  </si>
  <si>
    <t>0540</t>
  </si>
  <si>
    <t>0490</t>
  </si>
  <si>
    <t>Рівненська обласна державна адміністрація</t>
  </si>
  <si>
    <t>0470</t>
  </si>
  <si>
    <t>Заходи з енергозбереження</t>
  </si>
  <si>
    <t>0830</t>
  </si>
  <si>
    <t>1510000</t>
  </si>
  <si>
    <t>1500000</t>
  </si>
  <si>
    <t>1200000</t>
  </si>
  <si>
    <t>1210000</t>
  </si>
  <si>
    <t>1217640</t>
  </si>
  <si>
    <t>7640</t>
  </si>
  <si>
    <t>1518340</t>
  </si>
  <si>
    <t>8340</t>
  </si>
  <si>
    <t>Природоохоронні заходи за рахунок цільових фондів</t>
  </si>
  <si>
    <t>2800000</t>
  </si>
  <si>
    <t>2810000</t>
  </si>
  <si>
    <t>2818340</t>
  </si>
  <si>
    <t>7693</t>
  </si>
  <si>
    <t>Інші заходи, пов'язані з економічною діяльністю</t>
  </si>
  <si>
    <t>2700000</t>
  </si>
  <si>
    <t>2710000</t>
  </si>
  <si>
    <t>2717693</t>
  </si>
  <si>
    <t>0600000</t>
  </si>
  <si>
    <t>0610000</t>
  </si>
  <si>
    <t>2318420</t>
  </si>
  <si>
    <t>8420</t>
  </si>
  <si>
    <t>Інші заходи у сфері засобів масової інформації</t>
  </si>
  <si>
    <t>2300000</t>
  </si>
  <si>
    <t>2310000</t>
  </si>
  <si>
    <t>0180</t>
  </si>
  <si>
    <t>Інша діяльність у сфері державного управління</t>
  </si>
  <si>
    <t>0200000</t>
  </si>
  <si>
    <t>0210000</t>
  </si>
  <si>
    <t>Забезпечення діяльності інших закладів у сфері соціального захисту і соціального забезпечення</t>
  </si>
  <si>
    <t>0800000</t>
  </si>
  <si>
    <t>0810000</t>
  </si>
  <si>
    <t>0813241</t>
  </si>
  <si>
    <t>Обласна програма матеріальної підтримки найбільш незахищених верств населення на 2018-2022 роки</t>
  </si>
  <si>
    <t>1000000</t>
  </si>
  <si>
    <t>Управління культури і туризму Рівненської  обласної державної адміністрації</t>
  </si>
  <si>
    <t>1010000</t>
  </si>
  <si>
    <t>Реалізація програм і заходів в галузі туризму та курортів</t>
  </si>
  <si>
    <t>0700000</t>
  </si>
  <si>
    <t>0710000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</si>
  <si>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</si>
  <si>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Департамент  з питань будівництва та архітектури Рівненської обласної державної адміністрації</t>
  </si>
  <si>
    <t>Департамент економічного розвитку і торгівлі Рівненської обласної державної адміністрації</t>
  </si>
  <si>
    <t>Департамент екології та природних ресурсів Рівненської обласної державної адміністрації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</si>
  <si>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</si>
  <si>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</si>
  <si>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</si>
  <si>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</si>
  <si>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</si>
  <si>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</si>
  <si>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УСЬОГО</t>
  </si>
  <si>
    <t>1219770</t>
  </si>
  <si>
    <t>9770</t>
  </si>
  <si>
    <t>Інші субвенції з місцевого бюджету</t>
  </si>
  <si>
    <t>Комплексна програма енергоефективності Рівненської області на 2018-2025 роки</t>
  </si>
  <si>
    <t>Рішення обласної ради від 16.03.2018 №866</t>
  </si>
  <si>
    <t>0829</t>
  </si>
  <si>
    <t>1014082</t>
  </si>
  <si>
    <t>4082</t>
  </si>
  <si>
    <t>Інші заходи в галузі культури і мистецтва</t>
  </si>
  <si>
    <t xml:space="preserve">Програма розвитку культури Рівненської області на період до 2022 року </t>
  </si>
  <si>
    <t>Рішення обласної ради від 16.03.2018 №859</t>
  </si>
  <si>
    <t>Рішення обласної ради від 01.12.2017 №750</t>
  </si>
  <si>
    <t>(код бюджету)</t>
  </si>
  <si>
    <t>3500000</t>
  </si>
  <si>
    <t>Управління інфраструктури та промисловості Рівненської обласної державної адміністрації</t>
  </si>
  <si>
    <t>3510000</t>
  </si>
  <si>
    <t>3517430</t>
  </si>
  <si>
    <t>0454</t>
  </si>
  <si>
    <t>Утримання та розвиток місцевих аеропортів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</si>
  <si>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</si>
  <si>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</si>
  <si>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</si>
  <si>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 бюджету</t>
  </si>
  <si>
    <t>1217670</t>
  </si>
  <si>
    <t>7670</t>
  </si>
  <si>
    <t>Внески до статутного капіталу суб’єктів господарювання</t>
  </si>
  <si>
    <t>Програма розвитку та підтримки обласного комунального підприємства "Міжнародний аеропорт Рівне" на 2021-2023 роки</t>
  </si>
  <si>
    <t>Програма розвитку туризму в Рівненській області на 2021-2023 роки</t>
  </si>
  <si>
    <t>Сергій СВИСТАЛЮК</t>
  </si>
  <si>
    <t>Рішення обласної ради від 24.12.2020 №45</t>
  </si>
  <si>
    <t>Рішення обласної ради від 24.12.2020 №38</t>
  </si>
  <si>
    <t>Рішення обласної ради від 24.12.2020 №44</t>
  </si>
  <si>
    <t>Департамент цифрової трансформації та суспільних комунікацій Рівненської обласної державної адміністрації</t>
  </si>
  <si>
    <t>Рішення обласної ради від 02.06.2021 №154</t>
  </si>
  <si>
    <t>Департамент цивільного захисту та  охорони здоров’я населення Рівненської обласної державної адміністрації</t>
  </si>
  <si>
    <t>2500000</t>
  </si>
  <si>
    <t>Управління міжнародного співробітництва та європейської інтеграції Рівненської обласної державної адміністрації</t>
  </si>
  <si>
    <t>2510000</t>
  </si>
  <si>
    <t>2400000</t>
  </si>
  <si>
    <t>Департамент агропромислового розвитку Рівненської обласної державної адміністрації</t>
  </si>
  <si>
    <t>2410000</t>
  </si>
  <si>
    <t>0210180</t>
  </si>
  <si>
    <t>Рішення обласної ради від 24.12.2020 №50</t>
  </si>
  <si>
    <t>0712152</t>
  </si>
  <si>
    <t>2152</t>
  </si>
  <si>
    <t>0763</t>
  </si>
  <si>
    <t>Інші програми та заходи у сфері охорони здоров’я</t>
  </si>
  <si>
    <t>Обласна комплексна програма  соціальної підтримки учасників антитерористичної операції та осіб, які брали участь у здійсненні заходів із забезпечення національної безпеки і оборони, відсічі і стримування збройної агресії Російської Федерації в Донецькій та Луганській областях, забезпечення їх здійснення, на 2019-2022 роки</t>
  </si>
  <si>
    <t>Рішення обласної ради від 14.06.2019 №1368</t>
  </si>
  <si>
    <t>0813242</t>
  </si>
  <si>
    <t>Інші заходи у сфері соціального захисту і соціального забезпечення</t>
  </si>
  <si>
    <t>Стоматологічна допомога населенню</t>
  </si>
  <si>
    <t>0712100</t>
  </si>
  <si>
    <t>0712130</t>
  </si>
  <si>
    <t>0712151</t>
  </si>
  <si>
    <t>0731</t>
  </si>
  <si>
    <t>0732</t>
  </si>
  <si>
    <t>Багатопрофільна стаціонарна медична допомога населенню</t>
  </si>
  <si>
    <t xml:space="preserve">Спеціалізована стаціонарна медична допомога населенню </t>
  </si>
  <si>
    <t>0712010</t>
  </si>
  <si>
    <t>0712020</t>
  </si>
  <si>
    <t>Рішення обласної ради від 24.12.2020 №47</t>
  </si>
  <si>
    <t>Проведення належної медико-соціальної експертизи (МСЕК)</t>
  </si>
  <si>
    <t>Забезпечення діяльності інших закладів у сфері охорони здоров’я</t>
  </si>
  <si>
    <t>0722</t>
  </si>
  <si>
    <t xml:space="preserve"> </t>
  </si>
  <si>
    <t xml:space="preserve">Обласна цільова соціальна програма національно-патріотичного виховання у Рівненській області на  2021-2025 роки </t>
  </si>
  <si>
    <t xml:space="preserve">Інші програми та заходи у сфері освіти </t>
  </si>
  <si>
    <t>0611142</t>
  </si>
  <si>
    <t>1142</t>
  </si>
  <si>
    <t>0990</t>
  </si>
  <si>
    <t>0100000</t>
  </si>
  <si>
    <t xml:space="preserve">Рівненська обласна рада </t>
  </si>
  <si>
    <t>0110000</t>
  </si>
  <si>
    <t>0110180</t>
  </si>
  <si>
    <t>Обласна програма забезпечення поінформованості населення та сприяння розвитку інформаційного простору Рівненської області на 2021-2024 роки</t>
  </si>
  <si>
    <t>0118420</t>
  </si>
  <si>
    <t>Рішення обласної ради від 24.12.2020 №40</t>
  </si>
  <si>
    <t>2517693</t>
  </si>
  <si>
    <t>Департамент соціальної політики Рівненської  обласної державної адміністрації</t>
  </si>
  <si>
    <t>0813121</t>
  </si>
  <si>
    <t>Утримання та забезпечення діяльності центрів соціальних служб</t>
  </si>
  <si>
    <t>Обласна програма соціального захисту населення Рівненської області на 2019-2025 роки</t>
  </si>
  <si>
    <t>Рішення обласної ради від 07.12.2018   № 1149</t>
  </si>
  <si>
    <t>3241</t>
  </si>
  <si>
    <t>3242</t>
  </si>
  <si>
    <t>Рішення обласної ради від 07.12.2018  № 1149</t>
  </si>
  <si>
    <t>Управління у справах молоді та спорту Рівненської  обласної державної адміністрації</t>
  </si>
  <si>
    <t>8821</t>
  </si>
  <si>
    <t>1060</t>
  </si>
  <si>
    <t>Обласна програма забезпечення молоді житлом на 2018-2023 роки</t>
  </si>
  <si>
    <t>Рішення обласної ради від 16.03.2018 № 861</t>
  </si>
  <si>
    <t>1118821</t>
  </si>
  <si>
    <t>2416084</t>
  </si>
  <si>
    <t>6084</t>
  </si>
  <si>
    <t>0610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</si>
  <si>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</si>
  <si>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2417110</t>
  </si>
  <si>
    <t>7110</t>
  </si>
  <si>
    <t>0421</t>
  </si>
  <si>
    <t xml:space="preserve">Реалізація програм в галузі сільського господарства </t>
  </si>
  <si>
    <t>Комплексна програма розвитку агропромислового комплексу Рівненської області на 2018-2022 роки</t>
  </si>
  <si>
    <t>Рішення обласної ради від 18.05.2018 №937</t>
  </si>
  <si>
    <t>2417130</t>
  </si>
  <si>
    <t>7130</t>
  </si>
  <si>
    <t>Здійснення заходів із землеустрою</t>
  </si>
  <si>
    <t>2418831</t>
  </si>
  <si>
    <t>8831</t>
  </si>
  <si>
    <t xml:space="preserve">Надання довгострокових кредитів індивідуальним забудовникам житла на селі </t>
  </si>
  <si>
    <t xml:space="preserve">Надання бюджетних позичок суб'єктам господарювання  </t>
  </si>
  <si>
    <t>Програма підтримки фермерських господарств Рівненської області на 2021-2023 роки</t>
  </si>
  <si>
    <t>Рішення обласної ради від 24.12.2020 №43</t>
  </si>
  <si>
    <t>Обласна цільова програма індивідуального житлового будівництва у сільській місцевості "Власний дім" на 2022-2024 роки</t>
  </si>
  <si>
    <t>0717693</t>
  </si>
  <si>
    <t xml:space="preserve">Програма створення регіонального  матеріального  резерву для запобігання і  ліквідації наслідків надзвичайних ситуацій на 2021-2023 роки  </t>
  </si>
  <si>
    <t>Рішення обласної ради від 24.12.2020 №41</t>
  </si>
  <si>
    <t>0718120</t>
  </si>
  <si>
    <t>8120</t>
  </si>
  <si>
    <t>0320</t>
  </si>
  <si>
    <t>Заходи з організації рятування на водах</t>
  </si>
  <si>
    <t>Програма організації рятування людей на водних об'єктах Рівненської області на 2018-2022 роки</t>
  </si>
  <si>
    <t>Рішення обласної ради від 01.12.2017 №749</t>
  </si>
  <si>
    <t>Обласна програма розвитку міжнародного  співробітництва  на 2022-2024 роки</t>
  </si>
  <si>
    <t>Обласна програма охорони навколишнього природного середовища на 2022-2026 роки</t>
  </si>
  <si>
    <t>Програма розвитку та підтримки Рівненського обласного виробничого комунального підприємства водопровідно-каналізаційного господарства «Рівнеоблводоканал» на 2019-2026 роки</t>
  </si>
  <si>
    <t>2717610</t>
  </si>
  <si>
    <t>7610</t>
  </si>
  <si>
    <t>0411</t>
  </si>
  <si>
    <t>Сприяння розвитку малого та середнього підприємництва</t>
  </si>
  <si>
    <t>Програма розвитку малого і середнього підприємництва у Рівненській області на 2021-2023 роки</t>
  </si>
  <si>
    <t>Рішення обласної ради від 24.12.2020 №39</t>
  </si>
  <si>
    <t>Програма розвитку інвестиційної діяльності в Рівненській області на 2021-2023 роки</t>
  </si>
  <si>
    <t>Рішення обласної ради від 24.12.2020 №46</t>
  </si>
  <si>
    <t>Рішення обласної ради від 12.11.2021 №328</t>
  </si>
  <si>
    <t>1113131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</si>
  <si>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</si>
  <si>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</si>
  <si>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1113133</t>
  </si>
  <si>
    <t>3133</t>
  </si>
  <si>
    <t>Інші заходи та заклади молодіжної політики</t>
  </si>
  <si>
    <t>Обласна програма підтримки молоді на 2021-2025 роки</t>
  </si>
  <si>
    <t>1115032</t>
  </si>
  <si>
    <t>5032</t>
  </si>
  <si>
    <t>0810</t>
  </si>
  <si>
    <t>Фінансова підтримка дитячо-юнацьких спортивних шкіл фізкультурно-спортивних товариств</t>
  </si>
  <si>
    <t>Рішення обласної ради від 06.09.2017 №654</t>
  </si>
  <si>
    <t xml:space="preserve">Рішення обласної ради від 02.06.2021 №154 </t>
  </si>
  <si>
    <t>Програма розвитку фізичної культури і спорту в Рівненській області на період до 2024 року</t>
  </si>
  <si>
    <t>1115052</t>
  </si>
  <si>
    <t>5052</t>
  </si>
  <si>
    <t>1115053</t>
  </si>
  <si>
    <t>5053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</si>
  <si>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</si>
  <si>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</si>
  <si>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</si>
  <si>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діяльності бібліотек</t>
  </si>
  <si>
    <t xml:space="preserve">Забезпечення діяльності інших закладів в галузі культури і мистецтва </t>
  </si>
  <si>
    <t xml:space="preserve">Виконавчий апарат Рівненської обласної ради </t>
  </si>
  <si>
    <t>Програма заходів з відзначення державних та професійних свят, ювілейних дат, заохочення за заслуги перед Рівненською областю та інших заходів протокольного й офіційного характеру на 2021-2025 роки</t>
  </si>
  <si>
    <t>Рішення обласної ради від 21.08.2020 №1739</t>
  </si>
  <si>
    <t>0213241</t>
  </si>
  <si>
    <t xml:space="preserve">Обласна програма створення регіональної системи опрацювання звернень до органів виконавчої влади на 2018-2022 роки </t>
  </si>
  <si>
    <t>Рішення обласної ради від 01.12.2017 №748</t>
  </si>
  <si>
    <t>1217693</t>
  </si>
  <si>
    <t>Обласна програма надання фінансової підтримки комунальному підприємству "Управління майновим комплексом" Рівненської обласної ради на 2022-2024 роки</t>
  </si>
  <si>
    <t>Програма "Діти Рівненщини" на 2021-2023 роки</t>
  </si>
  <si>
    <t>Рішення обласної ради від 24.12.2020 №48</t>
  </si>
  <si>
    <t>Обласна програма фінансової підтримки та розвитку обласних комунальних підприємств та закладів охорони здоров'я Рівненської обласної ради на 2021-2022 роки</t>
  </si>
  <si>
    <t xml:space="preserve">Обласна програма фінансової підтримки та розвитку обласних комунальних підприємств та закладів охорони здоров'я Рівненської обласної ради на 2021-2022 роки </t>
  </si>
  <si>
    <t xml:space="preserve">Обласна програма покращення медико-генетичної допомоги дітям і вагітним в умовах реформування медичної галузі на 2021-2023 роки </t>
  </si>
  <si>
    <t>Рішення обласної ради від 15.12.2020 №13</t>
  </si>
  <si>
    <t xml:space="preserve">Програма підтримки і розвитку спортивної медицини та лікувальної фізкультури Рівненської області на 2021-2023 роки </t>
  </si>
  <si>
    <t>Рішення обласної ради від 15.12.2020 №12</t>
  </si>
  <si>
    <t>0712030</t>
  </si>
  <si>
    <t>0733</t>
  </si>
  <si>
    <t>Лікарсько-акушерська допомога вагітним, породіллям та новонародженим</t>
  </si>
  <si>
    <t>0712060</t>
  </si>
  <si>
    <t>0762</t>
  </si>
  <si>
    <t>Створення банків крові та її компонентів</t>
  </si>
  <si>
    <t>2130</t>
  </si>
  <si>
    <t xml:space="preserve">Обласна програма забезпечення надання медичної допомоги хворим із ураженням органів опори та руху на 2021 -2023 роки </t>
  </si>
  <si>
    <t>Рішення обласної ради від 24.12.2020 №49</t>
  </si>
  <si>
    <t>Обласна Програма з запобігання поширенню, діагностики та лікування на території Рівненської області COVID-19 на 2021-2022 роки</t>
  </si>
  <si>
    <t>Розпорядження голови облдержадміністрації від 08.12.2021 №892</t>
  </si>
  <si>
    <t>замінити на рішення</t>
  </si>
  <si>
    <t>5051</t>
  </si>
  <si>
    <t>Фінансова підтримка регіональних всеукраїнських об'єднань фізкультурно-спортивної спрямованості для проведення навчально-тренувальної та спортивної роботи</t>
  </si>
  <si>
    <t>1115051</t>
  </si>
  <si>
    <t>Розподіл витрат обласного бюджету на реалізацію місцевих/регіональних програм у 2022 році</t>
  </si>
  <si>
    <t>Перший  заступник  голови  обласної  ради</t>
  </si>
  <si>
    <t xml:space="preserve">Рішення обласної ради від 24.12.2020 №45 </t>
  </si>
  <si>
    <t>Фінансова підтримка регіональних осередків всеукраїнських об"єднань фізкультурно-спортивної спрямованості у здійсненні фізкультурно-масових заходів серед населення регіону</t>
  </si>
  <si>
    <t>Фінансова підтримка на утримання місцевих осередків (рад) всеукраїнських об"єднань фізкультурно-спортивної спрямованості</t>
  </si>
  <si>
    <t>Рішення обласної ради від 29.11.2019 №1509</t>
  </si>
  <si>
    <t>Рішення обласної ради від 19.08.2021 №247</t>
  </si>
  <si>
    <t>Департамент  освіти і науки Рівненської обласної державної адміністрації</t>
  </si>
  <si>
    <t>Надання пільгових довгострокових кредитів молодим сім'ям та одиноким молодим громадянам на будівництво/реконструкцію/придбання житла</t>
  </si>
  <si>
    <t xml:space="preserve">Обласна програма підтримки молоді на 2021 - 2025 роки </t>
  </si>
  <si>
    <t>Додаток 7
до рішення Рівненської обласної ради
"Про  обласний бюджет  Рівненської області на 2022 рік"
від 23 грудня 2021 року  № 466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</si>
</sst>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6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4"/>
      <color indexed="8"/>
      <name val="Times New Roman Cyr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7" fillId="7" borderId="1" applyNumberFormat="0" applyAlignment="0" applyProtection="0"/>
    <xf numFmtId="191" fontId="1" fillId="0" borderId="0" applyFont="0" applyFill="0" applyBorder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22" fillId="0" borderId="0" applyFont="0" applyFill="0" applyBorder="0" applyAlignment="0" applyProtection="0"/>
    <xf numFmtId="189" fontId="1" fillId="0" borderId="0" applyFont="0" applyFill="0" applyBorder="0" applyAlignment="0" applyProtection="0"/>
    <xf numFmtId="178" fontId="22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5" fillId="4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3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18" fillId="0" borderId="6" applyNumberFormat="0" applyFill="0" applyAlignment="0" applyProtection="0"/>
    <xf numFmtId="0" fontId="12" fillId="0" borderId="7" applyNumberFormat="0" applyFill="0" applyAlignment="0" applyProtection="0"/>
    <xf numFmtId="0" fontId="10" fillId="45" borderId="8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4" fillId="47" borderId="9" applyNumberFormat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6" fillId="3" borderId="0" applyNumberFormat="0" applyBorder="0" applyAlignment="0" applyProtection="0"/>
    <xf numFmtId="0" fontId="56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1" applyNumberFormat="0" applyFont="0" applyAlignment="0" applyProtection="0"/>
    <xf numFmtId="0" fontId="0" fillId="50" borderId="12" applyNumberFormat="0" applyFont="0" applyAlignment="0" applyProtection="0"/>
    <xf numFmtId="0" fontId="57" fillId="47" borderId="13" applyNumberFormat="0" applyAlignment="0" applyProtection="0"/>
    <xf numFmtId="0" fontId="58" fillId="51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1" fillId="0" borderId="14" xfId="0" applyNumberFormat="1" applyFont="1" applyFill="1" applyBorder="1" applyAlignment="1" applyProtection="1">
      <alignment horizontal="right" vertical="center"/>
      <protection/>
    </xf>
    <xf numFmtId="0" fontId="26" fillId="0" borderId="15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32" fillId="0" borderId="15" xfId="0" applyNumberFormat="1" applyFont="1" applyBorder="1" applyAlignment="1">
      <alignment horizontal="center" vertical="top" wrapText="1"/>
    </xf>
    <xf numFmtId="49" fontId="33" fillId="46" borderId="15" xfId="0" applyNumberFormat="1" applyFont="1" applyFill="1" applyBorder="1" applyAlignment="1">
      <alignment horizontal="center" vertical="top" wrapText="1"/>
    </xf>
    <xf numFmtId="0" fontId="0" fillId="46" borderId="0" xfId="0" applyNumberFormat="1" applyFont="1" applyFill="1" applyAlignment="1" applyProtection="1">
      <alignment/>
      <protection/>
    </xf>
    <xf numFmtId="0" fontId="0" fillId="46" borderId="0" xfId="0" applyFont="1" applyFill="1" applyAlignment="1">
      <alignment/>
    </xf>
    <xf numFmtId="49" fontId="33" fillId="46" borderId="15" xfId="0" applyNumberFormat="1" applyFont="1" applyFill="1" applyBorder="1" applyAlignment="1" applyProtection="1">
      <alignment vertical="top" wrapText="1"/>
      <protection locked="0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192" fontId="20" fillId="46" borderId="15" xfId="103" applyNumberFormat="1" applyFont="1" applyFill="1" applyBorder="1" applyAlignment="1">
      <alignment horizontal="center" vertical="center"/>
      <protection/>
    </xf>
    <xf numFmtId="49" fontId="29" fillId="0" borderId="15" xfId="0" applyNumberFormat="1" applyFont="1" applyFill="1" applyBorder="1" applyAlignment="1">
      <alignment vertical="top" wrapText="1"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49" fontId="34" fillId="0" borderId="0" xfId="0" applyNumberFormat="1" applyFont="1" applyFill="1" applyBorder="1" applyAlignment="1" applyProtection="1">
      <alignment vertical="top" wrapText="1"/>
      <protection locked="0"/>
    </xf>
    <xf numFmtId="0" fontId="60" fillId="0" borderId="0" xfId="0" applyFont="1" applyFill="1" applyAlignment="1">
      <alignment/>
    </xf>
    <xf numFmtId="0" fontId="60" fillId="46" borderId="0" xfId="0" applyNumberFormat="1" applyFont="1" applyFill="1" applyAlignment="1" applyProtection="1">
      <alignment/>
      <protection/>
    </xf>
    <xf numFmtId="0" fontId="60" fillId="46" borderId="0" xfId="0" applyFont="1" applyFill="1" applyAlignment="1">
      <alignment/>
    </xf>
    <xf numFmtId="0" fontId="60" fillId="0" borderId="0" xfId="0" applyNumberFormat="1" applyFont="1" applyFill="1" applyAlignment="1" applyProtection="1">
      <alignment/>
      <protection/>
    </xf>
    <xf numFmtId="3" fontId="61" fillId="46" borderId="15" xfId="103" applyNumberFormat="1" applyFont="1" applyFill="1" applyBorder="1" applyAlignment="1">
      <alignment horizontal="right" vertical="top"/>
      <protection/>
    </xf>
    <xf numFmtId="4" fontId="29" fillId="0" borderId="15" xfId="103" applyNumberFormat="1" applyFont="1" applyBorder="1">
      <alignment vertical="top"/>
      <protection/>
    </xf>
    <xf numFmtId="4" fontId="29" fillId="0" borderId="15" xfId="103" applyNumberFormat="1" applyFont="1" applyFill="1" applyBorder="1">
      <alignment vertical="top"/>
      <protection/>
    </xf>
    <xf numFmtId="4" fontId="20" fillId="46" borderId="15" xfId="103" applyNumberFormat="1" applyFont="1" applyFill="1" applyBorder="1">
      <alignment vertical="top"/>
      <protection/>
    </xf>
    <xf numFmtId="0" fontId="0" fillId="0" borderId="0" xfId="0" applyFont="1" applyFill="1" applyAlignment="1">
      <alignment/>
    </xf>
    <xf numFmtId="49" fontId="20" fillId="46" borderId="15" xfId="0" applyNumberFormat="1" applyFont="1" applyFill="1" applyBorder="1" applyAlignment="1">
      <alignment horizontal="center" vertical="center" wrapText="1"/>
    </xf>
    <xf numFmtId="49" fontId="32" fillId="0" borderId="15" xfId="0" applyNumberFormat="1" applyFont="1" applyBorder="1" applyAlignment="1">
      <alignment horizontal="center" vertical="top" wrapText="1"/>
    </xf>
    <xf numFmtId="192" fontId="29" fillId="0" borderId="15" xfId="103" applyNumberFormat="1" applyFont="1" applyBorder="1" applyAlignment="1">
      <alignment vertical="top" wrapText="1"/>
      <protection/>
    </xf>
    <xf numFmtId="49" fontId="32" fillId="0" borderId="15" xfId="0" applyNumberFormat="1" applyFont="1" applyFill="1" applyBorder="1" applyAlignment="1">
      <alignment vertical="top" wrapText="1"/>
    </xf>
    <xf numFmtId="49" fontId="29" fillId="52" borderId="15" xfId="0" applyNumberFormat="1" applyFont="1" applyFill="1" applyBorder="1" applyAlignment="1">
      <alignment vertical="top" wrapText="1"/>
    </xf>
    <xf numFmtId="49" fontId="32" fillId="52" borderId="15" xfId="0" applyNumberFormat="1" applyFont="1" applyFill="1" applyBorder="1" applyAlignment="1">
      <alignment horizontal="center" vertical="top" wrapText="1"/>
    </xf>
    <xf numFmtId="49" fontId="32" fillId="52" borderId="15" xfId="0" applyNumberFormat="1" applyFont="1" applyFill="1" applyBorder="1" applyAlignment="1">
      <alignment horizontal="center" vertical="top" wrapText="1"/>
    </xf>
    <xf numFmtId="0" fontId="29" fillId="0" borderId="15" xfId="0" applyNumberFormat="1" applyFont="1" applyBorder="1" applyAlignment="1" applyProtection="1">
      <alignment vertical="top" wrapText="1"/>
      <protection locked="0"/>
    </xf>
    <xf numFmtId="0" fontId="0" fillId="46" borderId="0" xfId="0" applyNumberFormat="1" applyFont="1" applyFill="1" applyAlignment="1" applyProtection="1">
      <alignment/>
      <protection/>
    </xf>
    <xf numFmtId="49" fontId="33" fillId="46" borderId="15" xfId="0" applyNumberFormat="1" applyFont="1" applyFill="1" applyBorder="1" applyAlignment="1">
      <alignment vertical="top" wrapText="1"/>
    </xf>
    <xf numFmtId="0" fontId="0" fillId="46" borderId="0" xfId="0" applyFont="1" applyFill="1" applyAlignment="1">
      <alignment/>
    </xf>
    <xf numFmtId="0" fontId="29" fillId="0" borderId="15" xfId="0" applyNumberFormat="1" applyFont="1" applyBorder="1" applyAlignment="1" applyProtection="1">
      <alignment horizontal="center" vertical="top" wrapText="1"/>
      <protection locked="0"/>
    </xf>
    <xf numFmtId="49" fontId="33" fillId="52" borderId="15" xfId="0" applyNumberFormat="1" applyFont="1" applyFill="1" applyBorder="1" applyAlignment="1">
      <alignment vertical="top" wrapText="1"/>
    </xf>
    <xf numFmtId="0" fontId="27" fillId="0" borderId="15" xfId="0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192" fontId="39" fillId="0" borderId="15" xfId="0" applyNumberFormat="1" applyFont="1" applyBorder="1" applyAlignment="1">
      <alignment vertical="justify"/>
    </xf>
    <xf numFmtId="0" fontId="0" fillId="0" borderId="14" xfId="0" applyFont="1" applyFill="1" applyBorder="1" applyAlignment="1">
      <alignment horizontal="center"/>
    </xf>
    <xf numFmtId="4" fontId="20" fillId="46" borderId="15" xfId="103" applyNumberFormat="1" applyFont="1" applyFill="1" applyBorder="1" applyAlignment="1">
      <alignment horizontal="right" vertical="top"/>
      <protection/>
    </xf>
    <xf numFmtId="4" fontId="20" fillId="0" borderId="15" xfId="0" applyNumberFormat="1" applyFont="1" applyFill="1" applyBorder="1" applyAlignment="1">
      <alignment horizontal="right" vertical="top" wrapText="1"/>
    </xf>
    <xf numFmtId="4" fontId="29" fillId="0" borderId="15" xfId="0" applyNumberFormat="1" applyFont="1" applyFill="1" applyBorder="1" applyAlignment="1">
      <alignment horizontal="right" vertical="top" wrapText="1"/>
    </xf>
    <xf numFmtId="4" fontId="62" fillId="0" borderId="15" xfId="0" applyNumberFormat="1" applyFont="1" applyFill="1" applyBorder="1" applyAlignment="1">
      <alignment horizontal="right" vertical="top" wrapText="1"/>
    </xf>
    <xf numFmtId="4" fontId="61" fillId="0" borderId="15" xfId="0" applyNumberFormat="1" applyFont="1" applyFill="1" applyBorder="1" applyAlignment="1">
      <alignment horizontal="right" vertical="top" wrapText="1"/>
    </xf>
    <xf numFmtId="4" fontId="62" fillId="0" borderId="15" xfId="103" applyNumberFormat="1" applyFont="1" applyFill="1" applyBorder="1">
      <alignment vertical="top"/>
      <protection/>
    </xf>
    <xf numFmtId="4" fontId="20" fillId="52" borderId="15" xfId="0" applyNumberFormat="1" applyFont="1" applyFill="1" applyBorder="1" applyAlignment="1">
      <alignment horizontal="right" vertical="top" wrapText="1"/>
    </xf>
    <xf numFmtId="4" fontId="29" fillId="52" borderId="15" xfId="103" applyNumberFormat="1" applyFont="1" applyFill="1" applyBorder="1">
      <alignment vertical="top"/>
      <protection/>
    </xf>
    <xf numFmtId="4" fontId="61" fillId="0" borderId="15" xfId="103" applyNumberFormat="1" applyFont="1" applyBorder="1">
      <alignment vertical="top"/>
      <protection/>
    </xf>
    <xf numFmtId="4" fontId="62" fillId="0" borderId="15" xfId="103" applyNumberFormat="1" applyFont="1" applyBorder="1">
      <alignment vertical="top"/>
      <protection/>
    </xf>
    <xf numFmtId="4" fontId="20" fillId="52" borderId="15" xfId="103" applyNumberFormat="1" applyFont="1" applyFill="1" applyBorder="1">
      <alignment vertical="top"/>
      <protection/>
    </xf>
    <xf numFmtId="4" fontId="20" fillId="0" borderId="15" xfId="0" applyNumberFormat="1" applyFont="1" applyBorder="1" applyAlignment="1">
      <alignment vertical="justify"/>
    </xf>
    <xf numFmtId="3" fontId="61" fillId="0" borderId="0" xfId="103" applyNumberFormat="1" applyFont="1" applyFill="1" applyBorder="1" applyAlignment="1">
      <alignment horizontal="right" vertical="top"/>
      <protection/>
    </xf>
    <xf numFmtId="49" fontId="33" fillId="46" borderId="15" xfId="0" applyNumberFormat="1" applyFont="1" applyFill="1" applyBorder="1" applyAlignment="1">
      <alignment vertical="top" wrapText="1"/>
    </xf>
    <xf numFmtId="4" fontId="20" fillId="52" borderId="15" xfId="0" applyNumberFormat="1" applyFont="1" applyFill="1" applyBorder="1" applyAlignment="1" applyProtection="1">
      <alignment horizontal="center" vertical="center" wrapText="1"/>
      <protection/>
    </xf>
    <xf numFmtId="4" fontId="26" fillId="52" borderId="15" xfId="0" applyNumberFormat="1" applyFont="1" applyFill="1" applyBorder="1" applyAlignment="1">
      <alignment horizontal="center" vertical="center" wrapText="1"/>
    </xf>
    <xf numFmtId="4" fontId="20" fillId="52" borderId="15" xfId="103" applyNumberFormat="1" applyFont="1" applyFill="1" applyBorder="1" applyAlignment="1">
      <alignment horizontal="right" vertical="top"/>
      <protection/>
    </xf>
    <xf numFmtId="49" fontId="62" fillId="0" borderId="15" xfId="0" applyNumberFormat="1" applyFont="1" applyFill="1" applyBorder="1" applyAlignment="1">
      <alignment vertical="top" wrapText="1"/>
    </xf>
    <xf numFmtId="4" fontId="61" fillId="0" borderId="15" xfId="103" applyNumberFormat="1" applyFont="1" applyFill="1" applyBorder="1">
      <alignment vertical="top"/>
      <protection/>
    </xf>
    <xf numFmtId="0" fontId="63" fillId="0" borderId="15" xfId="0" applyFont="1" applyBorder="1" applyAlignment="1">
      <alignment horizontal="center" vertical="center" wrapText="1"/>
    </xf>
    <xf numFmtId="4" fontId="61" fillId="0" borderId="15" xfId="103" applyNumberFormat="1" applyFont="1" applyFill="1" applyBorder="1" applyAlignment="1">
      <alignment horizontal="right" vertical="top"/>
      <protection/>
    </xf>
    <xf numFmtId="4" fontId="62" fillId="0" borderId="15" xfId="103" applyNumberFormat="1" applyFont="1" applyBorder="1" applyAlignment="1">
      <alignment horizontal="right" vertical="top"/>
      <protection/>
    </xf>
    <xf numFmtId="4" fontId="61" fillId="0" borderId="15" xfId="103" applyNumberFormat="1" applyFont="1" applyBorder="1" applyAlignment="1">
      <alignment horizontal="right" vertical="top"/>
      <protection/>
    </xf>
    <xf numFmtId="49" fontId="29" fillId="0" borderId="15" xfId="0" applyNumberFormat="1" applyFont="1" applyFill="1" applyBorder="1" applyAlignment="1">
      <alignment vertical="top" wrapText="1"/>
    </xf>
    <xf numFmtId="4" fontId="20" fillId="0" borderId="15" xfId="103" applyNumberFormat="1" applyFont="1" applyBorder="1">
      <alignment vertical="top"/>
      <protection/>
    </xf>
    <xf numFmtId="49" fontId="32" fillId="0" borderId="15" xfId="0" applyNumberFormat="1" applyFont="1" applyFill="1" applyBorder="1" applyAlignment="1">
      <alignment horizontal="center" vertical="top" wrapText="1"/>
    </xf>
    <xf numFmtId="4" fontId="20" fillId="0" borderId="15" xfId="103" applyNumberFormat="1" applyFont="1" applyFill="1" applyBorder="1">
      <alignment vertical="top"/>
      <protection/>
    </xf>
    <xf numFmtId="49" fontId="32" fillId="0" borderId="15" xfId="0" applyNumberFormat="1" applyFont="1" applyFill="1" applyBorder="1" applyAlignment="1">
      <alignment horizontal="center" vertical="top" wrapText="1"/>
    </xf>
    <xf numFmtId="49" fontId="32" fillId="0" borderId="15" xfId="0" applyNumberFormat="1" applyFont="1" applyFill="1" applyBorder="1" applyAlignment="1" applyProtection="1">
      <alignment vertical="top" wrapText="1"/>
      <protection locked="0"/>
    </xf>
    <xf numFmtId="192" fontId="29" fillId="0" borderId="15" xfId="103" applyNumberFormat="1" applyFont="1" applyFill="1" applyBorder="1" applyAlignment="1">
      <alignment horizontal="center" vertical="center" wrapText="1"/>
      <protection/>
    </xf>
    <xf numFmtId="49" fontId="29" fillId="0" borderId="15" xfId="0" applyNumberFormat="1" applyFont="1" applyFill="1" applyBorder="1" applyAlignment="1" applyProtection="1">
      <alignment vertical="top" wrapText="1"/>
      <protection locked="0"/>
    </xf>
    <xf numFmtId="4" fontId="29" fillId="0" borderId="15" xfId="103" applyNumberFormat="1" applyFont="1" applyFill="1" applyBorder="1" applyAlignment="1">
      <alignment horizontal="right" vertical="top"/>
      <protection/>
    </xf>
    <xf numFmtId="4" fontId="20" fillId="0" borderId="15" xfId="103" applyNumberFormat="1" applyFont="1" applyFill="1" applyBorder="1" applyAlignment="1">
      <alignment horizontal="right" vertical="top"/>
      <protection/>
    </xf>
    <xf numFmtId="49" fontId="29" fillId="0" borderId="15" xfId="0" applyNumberFormat="1" applyFont="1" applyBorder="1" applyAlignment="1" applyProtection="1">
      <alignment vertical="top" wrapText="1"/>
      <protection locked="0"/>
    </xf>
    <xf numFmtId="49" fontId="32" fillId="0" borderId="15" xfId="0" applyNumberFormat="1" applyFont="1" applyFill="1" applyBorder="1" applyAlignment="1" applyProtection="1">
      <alignment vertical="top" wrapText="1"/>
      <protection locked="0"/>
    </xf>
    <xf numFmtId="4" fontId="20" fillId="0" borderId="15" xfId="103" applyNumberFormat="1" applyFont="1" applyBorder="1" applyAlignment="1">
      <alignment horizontal="right" vertical="top"/>
      <protection/>
    </xf>
    <xf numFmtId="4" fontId="29" fillId="0" borderId="15" xfId="103" applyNumberFormat="1" applyFont="1" applyBorder="1" applyAlignment="1">
      <alignment horizontal="right" vertical="top"/>
      <protection/>
    </xf>
    <xf numFmtId="192" fontId="29" fillId="0" borderId="15" xfId="103" applyNumberFormat="1" applyFont="1" applyFill="1" applyBorder="1" applyAlignment="1">
      <alignment horizontal="center" vertical="center"/>
      <protection/>
    </xf>
    <xf numFmtId="49" fontId="32" fillId="53" borderId="15" xfId="0" applyNumberFormat="1" applyFont="1" applyFill="1" applyBorder="1" applyAlignment="1" applyProtection="1">
      <alignment vertical="top" wrapText="1"/>
      <protection locked="0"/>
    </xf>
    <xf numFmtId="0" fontId="29" fillId="0" borderId="15" xfId="0" applyFont="1" applyFill="1" applyBorder="1" applyAlignment="1">
      <alignment horizontal="left" vertical="center" wrapText="1"/>
    </xf>
    <xf numFmtId="49" fontId="32" fillId="0" borderId="15" xfId="0" applyNumberFormat="1" applyFont="1" applyBorder="1" applyAlignment="1">
      <alignment horizontal="left" vertical="top" wrapText="1"/>
    </xf>
    <xf numFmtId="0" fontId="29" fillId="53" borderId="15" xfId="0" applyFont="1" applyFill="1" applyBorder="1" applyAlignment="1">
      <alignment horizontal="center" vertical="top" wrapText="1"/>
    </xf>
    <xf numFmtId="49" fontId="29" fillId="53" borderId="15" xfId="0" applyNumberFormat="1" applyFont="1" applyFill="1" applyBorder="1" applyAlignment="1">
      <alignment horizontal="center" vertical="top" wrapText="1"/>
    </xf>
    <xf numFmtId="0" fontId="29" fillId="0" borderId="15" xfId="0" applyFont="1" applyBorder="1" applyAlignment="1">
      <alignment vertical="top" wrapText="1"/>
    </xf>
    <xf numFmtId="192" fontId="29" fillId="0" borderId="15" xfId="103" applyNumberFormat="1" applyFont="1" applyFill="1" applyBorder="1" applyAlignment="1">
      <alignment horizontal="left" vertical="center" wrapText="1"/>
      <protection/>
    </xf>
    <xf numFmtId="0" fontId="29" fillId="0" borderId="15" xfId="0" applyFont="1" applyBorder="1" applyAlignment="1">
      <alignment horizontal="left" wrapText="1"/>
    </xf>
    <xf numFmtId="49" fontId="32" fillId="0" borderId="15" xfId="95" applyNumberFormat="1" applyFont="1" applyBorder="1" applyAlignment="1">
      <alignment horizontal="center" vertical="top" wrapText="1"/>
      <protection/>
    </xf>
    <xf numFmtId="49" fontId="32" fillId="0" borderId="15" xfId="95" applyNumberFormat="1" applyFont="1" applyFill="1" applyBorder="1" applyAlignment="1">
      <alignment horizontal="center" vertical="top" wrapText="1"/>
      <protection/>
    </xf>
    <xf numFmtId="49" fontId="29" fillId="0" borderId="15" xfId="95" applyNumberFormat="1" applyFont="1" applyFill="1" applyBorder="1" applyAlignment="1" applyProtection="1">
      <alignment vertical="top" wrapText="1"/>
      <protection locked="0"/>
    </xf>
    <xf numFmtId="0" fontId="29" fillId="0" borderId="15" xfId="95" applyNumberFormat="1" applyFont="1" applyBorder="1" applyAlignment="1" applyProtection="1">
      <alignment vertical="top" wrapText="1"/>
      <protection locked="0"/>
    </xf>
    <xf numFmtId="49" fontId="29" fillId="0" borderId="15" xfId="95" applyNumberFormat="1" applyFont="1" applyBorder="1" applyAlignment="1" applyProtection="1">
      <alignment vertical="top" wrapText="1"/>
      <protection locked="0"/>
    </xf>
    <xf numFmtId="49" fontId="32" fillId="0" borderId="15" xfId="95" applyNumberFormat="1" applyFont="1" applyFill="1" applyBorder="1" applyAlignment="1">
      <alignment horizontal="center" vertical="top" wrapText="1"/>
      <protection/>
    </xf>
    <xf numFmtId="4" fontId="20" fillId="0" borderId="15" xfId="95" applyNumberFormat="1" applyFont="1" applyFill="1" applyBorder="1" applyAlignment="1">
      <alignment horizontal="right" vertical="top" wrapText="1"/>
      <protection/>
    </xf>
    <xf numFmtId="4" fontId="29" fillId="0" borderId="15" xfId="95" applyNumberFormat="1" applyFont="1" applyFill="1" applyBorder="1" applyAlignment="1">
      <alignment horizontal="right" vertical="top" wrapText="1"/>
      <protection/>
    </xf>
    <xf numFmtId="0" fontId="29" fillId="0" borderId="15" xfId="0" applyFont="1" applyBorder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189" fontId="34" fillId="0" borderId="0" xfId="70" applyFont="1" applyFill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49" fontId="35" fillId="0" borderId="14" xfId="0" applyNumberFormat="1" applyFont="1" applyFill="1" applyBorder="1" applyAlignment="1">
      <alignment horizontal="center" vertical="top" wrapText="1"/>
    </xf>
    <xf numFmtId="49" fontId="34" fillId="0" borderId="0" xfId="0" applyNumberFormat="1" applyFont="1" applyFill="1" applyBorder="1" applyAlignment="1" applyProtection="1">
      <alignment horizontal="center" vertical="top" wrapText="1"/>
      <protection locked="0"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49" fontId="36" fillId="0" borderId="20" xfId="0" applyNumberFormat="1" applyFont="1" applyFill="1" applyBorder="1" applyAlignment="1">
      <alignment horizontal="center" vertical="top" wrapText="1"/>
    </xf>
  </cellXfs>
  <cellStyles count="11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Percent" xfId="65"/>
    <cellStyle name="Вывод" xfId="66"/>
    <cellStyle name="Вычисление" xfId="67"/>
    <cellStyle name="Hyperlink" xfId="68"/>
    <cellStyle name="Гіперпосилання 2" xfId="69"/>
    <cellStyle name="Currency" xfId="70"/>
    <cellStyle name="Currency [0]" xfId="71"/>
    <cellStyle name="Грошовий 2" xfId="72"/>
    <cellStyle name="Грошовий 3" xfId="73"/>
    <cellStyle name="Грошовий 4" xfId="74"/>
    <cellStyle name="Денежный 2" xfId="75"/>
    <cellStyle name="Денежный 3" xfId="76"/>
    <cellStyle name="Добре" xfId="77"/>
    <cellStyle name="Заголовок 1" xfId="78"/>
    <cellStyle name="Заголовок 2" xfId="79"/>
    <cellStyle name="Заголовок 3" xfId="80"/>
    <cellStyle name="Заголовок 4" xfId="81"/>
    <cellStyle name="Звичайний 10" xfId="82"/>
    <cellStyle name="Звичайний 11" xfId="83"/>
    <cellStyle name="Звичайний 12" xfId="84"/>
    <cellStyle name="Звичайний 13" xfId="85"/>
    <cellStyle name="Звичайний 14" xfId="86"/>
    <cellStyle name="Звичайний 15" xfId="87"/>
    <cellStyle name="Звичайний 16" xfId="88"/>
    <cellStyle name="Звичайний 17" xfId="89"/>
    <cellStyle name="Звичайний 18" xfId="90"/>
    <cellStyle name="Звичайний 19" xfId="91"/>
    <cellStyle name="Звичайний 2" xfId="92"/>
    <cellStyle name="Звичайний 2 2" xfId="93"/>
    <cellStyle name="Звичайний 20" xfId="94"/>
    <cellStyle name="Звичайний 21" xfId="95"/>
    <cellStyle name="Звичайний 3" xfId="96"/>
    <cellStyle name="Звичайний 4" xfId="97"/>
    <cellStyle name="Звичайний 5" xfId="98"/>
    <cellStyle name="Звичайний 6" xfId="99"/>
    <cellStyle name="Звичайний 7" xfId="100"/>
    <cellStyle name="Звичайний 8" xfId="101"/>
    <cellStyle name="Звичайний 9" xfId="102"/>
    <cellStyle name="Звичайний_Додаток _ 3 зм_ни 4575" xfId="103"/>
    <cellStyle name="Зв'язана клітинка" xfId="104"/>
    <cellStyle name="Итог" xfId="105"/>
    <cellStyle name="Контрольна клітинка" xfId="106"/>
    <cellStyle name="Назва" xfId="107"/>
    <cellStyle name="Нейтральный" xfId="108"/>
    <cellStyle name="Обчислення" xfId="109"/>
    <cellStyle name="Обычный 2" xfId="110"/>
    <cellStyle name="Обычный 2 2" xfId="111"/>
    <cellStyle name="Обычный 3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Результат" xfId="120"/>
    <cellStyle name="Середній" xfId="121"/>
    <cellStyle name="Стиль 1" xfId="122"/>
    <cellStyle name="Текст попередження" xfId="123"/>
    <cellStyle name="Текст пояснення" xfId="124"/>
    <cellStyle name="Финансовый 2" xfId="125"/>
    <cellStyle name="Финансовый 3" xfId="126"/>
    <cellStyle name="Comma" xfId="127"/>
    <cellStyle name="Comma [0]" xfId="128"/>
    <cellStyle name="Фінансовий 2" xfId="129"/>
    <cellStyle name="Фінансовий 2 2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view="pageBreakPreview" zoomScale="55" zoomScaleSheetLayoutView="55" zoomScalePageLayoutView="0" workbookViewId="0" topLeftCell="B1">
      <pane xSplit="5" ySplit="7" topLeftCell="G22" activePane="bottomRight" state="frozen"/>
      <selection pane="topLeft" activeCell="B1" sqref="B1"/>
      <selection pane="topRight" activeCell="G1" sqref="G1"/>
      <selection pane="bottomLeft" activeCell="B7" sqref="B7"/>
      <selection pane="bottomRight" activeCell="G6" sqref="G6:G7"/>
    </sheetView>
  </sheetViews>
  <sheetFormatPr defaultColWidth="9.16015625" defaultRowHeight="12.75"/>
  <cols>
    <col min="1" max="1" width="3.83203125" style="4" hidden="1" customWidth="1"/>
    <col min="2" max="2" width="14.16015625" style="7" customWidth="1"/>
    <col min="3" max="3" width="14.5" style="7" customWidth="1"/>
    <col min="4" max="4" width="16.5" style="7" customWidth="1"/>
    <col min="5" max="5" width="50.83203125" style="4" customWidth="1"/>
    <col min="6" max="6" width="68.5" style="4" customWidth="1"/>
    <col min="7" max="7" width="27.33203125" style="4" customWidth="1"/>
    <col min="8" max="8" width="18.5" style="4" customWidth="1"/>
    <col min="9" max="9" width="17.83203125" style="4" customWidth="1"/>
    <col min="10" max="10" width="17.16015625" style="4" customWidth="1"/>
    <col min="11" max="11" width="17" style="4" customWidth="1"/>
    <col min="12" max="12" width="10.66015625" style="3" bestFit="1" customWidth="1"/>
    <col min="13" max="16384" width="9.16015625" style="3" customWidth="1"/>
  </cols>
  <sheetData>
    <row r="1" spans="5:11" ht="63" customHeight="1">
      <c r="E1" s="2"/>
      <c r="G1" s="116" t="s">
        <v>259</v>
      </c>
      <c r="H1" s="116"/>
      <c r="I1" s="116"/>
      <c r="J1" s="116"/>
      <c r="K1" s="116"/>
    </row>
    <row r="2" spans="1:11" ht="22.5">
      <c r="A2" s="2"/>
      <c r="B2" s="106" t="s">
        <v>249</v>
      </c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8" customHeight="1">
      <c r="A3" s="2"/>
      <c r="B3" s="114">
        <v>17100000000</v>
      </c>
      <c r="C3" s="114"/>
      <c r="D3" s="1"/>
      <c r="E3" s="1"/>
      <c r="F3" s="1"/>
      <c r="G3" s="1"/>
      <c r="H3" s="1"/>
      <c r="I3" s="1"/>
      <c r="J3" s="1"/>
      <c r="K3" s="1"/>
    </row>
    <row r="4" spans="1:11" ht="12.75" customHeight="1">
      <c r="A4" s="2"/>
      <c r="B4" s="119" t="s">
        <v>73</v>
      </c>
      <c r="C4" s="119"/>
      <c r="D4" s="1"/>
      <c r="E4" s="1"/>
      <c r="F4" s="1"/>
      <c r="G4" s="1"/>
      <c r="H4" s="1"/>
      <c r="I4" s="1"/>
      <c r="J4" s="1"/>
      <c r="K4" s="1"/>
    </row>
    <row r="5" spans="2:11" ht="17.25">
      <c r="B5" s="8"/>
      <c r="C5" s="8"/>
      <c r="D5" s="8"/>
      <c r="E5" s="49" t="s">
        <v>126</v>
      </c>
      <c r="F5" s="10"/>
      <c r="G5" s="10"/>
      <c r="H5" s="10"/>
      <c r="I5" s="10"/>
      <c r="J5" s="11"/>
      <c r="K5" s="5" t="s">
        <v>80</v>
      </c>
    </row>
    <row r="6" spans="1:11" ht="28.5" customHeight="1">
      <c r="A6" s="9"/>
      <c r="B6" s="110" t="s">
        <v>81</v>
      </c>
      <c r="C6" s="110" t="s">
        <v>82</v>
      </c>
      <c r="D6" s="110" t="s">
        <v>54</v>
      </c>
      <c r="E6" s="110" t="s">
        <v>83</v>
      </c>
      <c r="F6" s="112" t="s">
        <v>55</v>
      </c>
      <c r="G6" s="112" t="s">
        <v>56</v>
      </c>
      <c r="H6" s="112" t="s">
        <v>57</v>
      </c>
      <c r="I6" s="117" t="s">
        <v>0</v>
      </c>
      <c r="J6" s="108" t="s">
        <v>1</v>
      </c>
      <c r="K6" s="109"/>
    </row>
    <row r="7" spans="1:11" ht="70.5" customHeight="1">
      <c r="A7" s="9"/>
      <c r="B7" s="111"/>
      <c r="C7" s="111"/>
      <c r="D7" s="111"/>
      <c r="E7" s="111"/>
      <c r="F7" s="113"/>
      <c r="G7" s="113"/>
      <c r="H7" s="113"/>
      <c r="I7" s="118"/>
      <c r="J7" s="6" t="s">
        <v>58</v>
      </c>
      <c r="K7" s="6" t="s">
        <v>59</v>
      </c>
    </row>
    <row r="8" spans="1:11" ht="15">
      <c r="A8" s="9"/>
      <c r="B8" s="18">
        <v>1</v>
      </c>
      <c r="C8" s="18">
        <v>2</v>
      </c>
      <c r="D8" s="18">
        <v>3</v>
      </c>
      <c r="E8" s="18">
        <v>4</v>
      </c>
      <c r="F8" s="6">
        <v>5</v>
      </c>
      <c r="G8" s="6">
        <v>6</v>
      </c>
      <c r="H8" s="6">
        <v>7</v>
      </c>
      <c r="I8" s="21">
        <v>8</v>
      </c>
      <c r="J8" s="6">
        <v>9</v>
      </c>
      <c r="K8" s="6">
        <v>10</v>
      </c>
    </row>
    <row r="9" spans="1:11" ht="15">
      <c r="A9" s="9"/>
      <c r="B9" s="14" t="s">
        <v>132</v>
      </c>
      <c r="C9" s="14"/>
      <c r="D9" s="14"/>
      <c r="E9" s="63" t="s">
        <v>133</v>
      </c>
      <c r="F9" s="19" t="s">
        <v>57</v>
      </c>
      <c r="G9" s="19"/>
      <c r="H9" s="65">
        <f>H10</f>
        <v>1087000</v>
      </c>
      <c r="I9" s="65">
        <f>I10</f>
        <v>1087000</v>
      </c>
      <c r="J9" s="65">
        <f>J10</f>
        <v>0</v>
      </c>
      <c r="K9" s="65">
        <f>K10</f>
        <v>0</v>
      </c>
    </row>
    <row r="10" spans="1:11" ht="30">
      <c r="A10" s="9"/>
      <c r="B10" s="14" t="s">
        <v>134</v>
      </c>
      <c r="C10" s="14"/>
      <c r="D10" s="14"/>
      <c r="E10" s="63" t="s">
        <v>218</v>
      </c>
      <c r="F10" s="19" t="s">
        <v>57</v>
      </c>
      <c r="G10" s="19"/>
      <c r="H10" s="65">
        <f aca="true" t="shared" si="0" ref="H10:H16">I10+J10</f>
        <v>1087000</v>
      </c>
      <c r="I10" s="64">
        <f>I11+I12</f>
        <v>1087000</v>
      </c>
      <c r="J10" s="64">
        <f>J11+J12</f>
        <v>0</v>
      </c>
      <c r="K10" s="64">
        <f>K11+K12</f>
        <v>0</v>
      </c>
    </row>
    <row r="11" spans="1:11" ht="61.5">
      <c r="A11" s="9"/>
      <c r="B11" s="33" t="s">
        <v>135</v>
      </c>
      <c r="C11" s="33" t="s">
        <v>35</v>
      </c>
      <c r="D11" s="33" t="s">
        <v>4</v>
      </c>
      <c r="E11" s="90" t="s">
        <v>36</v>
      </c>
      <c r="F11" s="35" t="s">
        <v>219</v>
      </c>
      <c r="G11" s="20" t="s">
        <v>220</v>
      </c>
      <c r="H11" s="76">
        <f t="shared" si="0"/>
        <v>385000</v>
      </c>
      <c r="I11" s="29">
        <v>385000</v>
      </c>
      <c r="J11" s="55"/>
      <c r="K11" s="55"/>
    </row>
    <row r="12" spans="1:11" ht="46.5">
      <c r="A12" s="9"/>
      <c r="B12" s="33" t="s">
        <v>137</v>
      </c>
      <c r="C12" s="33">
        <v>8420</v>
      </c>
      <c r="D12" s="75" t="s">
        <v>10</v>
      </c>
      <c r="E12" s="73" t="s">
        <v>32</v>
      </c>
      <c r="F12" s="35" t="s">
        <v>136</v>
      </c>
      <c r="G12" s="20" t="s">
        <v>193</v>
      </c>
      <c r="H12" s="76">
        <f t="shared" si="0"/>
        <v>702000</v>
      </c>
      <c r="I12" s="29">
        <v>702000</v>
      </c>
      <c r="J12" s="69"/>
      <c r="K12" s="69"/>
    </row>
    <row r="13" spans="1:11" s="42" customFormat="1" ht="31.5" customHeight="1">
      <c r="A13" s="40"/>
      <c r="B13" s="14" t="s">
        <v>37</v>
      </c>
      <c r="C13" s="14"/>
      <c r="D13" s="32"/>
      <c r="E13" s="44" t="s">
        <v>7</v>
      </c>
      <c r="F13" s="19" t="s">
        <v>57</v>
      </c>
      <c r="G13" s="19"/>
      <c r="H13" s="30">
        <f t="shared" si="0"/>
        <v>2115200</v>
      </c>
      <c r="I13" s="30">
        <f>I14</f>
        <v>2115200</v>
      </c>
      <c r="J13" s="30">
        <f>J14</f>
        <v>0</v>
      </c>
      <c r="K13" s="30">
        <f>K14</f>
        <v>0</v>
      </c>
    </row>
    <row r="14" spans="1:11" s="42" customFormat="1" ht="31.5" customHeight="1">
      <c r="A14" s="40"/>
      <c r="B14" s="14" t="s">
        <v>38</v>
      </c>
      <c r="C14" s="14"/>
      <c r="D14" s="32"/>
      <c r="E14" s="41" t="s">
        <v>7</v>
      </c>
      <c r="F14" s="19" t="s">
        <v>57</v>
      </c>
      <c r="G14" s="19"/>
      <c r="H14" s="60">
        <f t="shared" si="0"/>
        <v>2115200</v>
      </c>
      <c r="I14" s="30">
        <f>I15+I16</f>
        <v>2115200</v>
      </c>
      <c r="J14" s="30">
        <f>J15+J16</f>
        <v>0</v>
      </c>
      <c r="K14" s="30">
        <f>K15+K16</f>
        <v>0</v>
      </c>
    </row>
    <row r="15" spans="1:11" s="31" customFormat="1" ht="51.75" customHeight="1">
      <c r="A15" s="2"/>
      <c r="B15" s="33" t="s">
        <v>221</v>
      </c>
      <c r="C15" s="33" t="s">
        <v>145</v>
      </c>
      <c r="D15" s="33" t="s">
        <v>3</v>
      </c>
      <c r="E15" s="90" t="s">
        <v>39</v>
      </c>
      <c r="F15" s="35" t="s">
        <v>222</v>
      </c>
      <c r="G15" s="20" t="s">
        <v>223</v>
      </c>
      <c r="H15" s="76">
        <f t="shared" si="0"/>
        <v>1730200</v>
      </c>
      <c r="I15" s="29">
        <v>1730200</v>
      </c>
      <c r="J15" s="68"/>
      <c r="K15" s="68"/>
    </row>
    <row r="16" spans="1:11" s="31" customFormat="1" ht="63.75" customHeight="1">
      <c r="A16" s="2"/>
      <c r="B16" s="33" t="s">
        <v>102</v>
      </c>
      <c r="C16" s="33" t="s">
        <v>35</v>
      </c>
      <c r="D16" s="33" t="s">
        <v>4</v>
      </c>
      <c r="E16" s="90" t="s">
        <v>36</v>
      </c>
      <c r="F16" s="35" t="s">
        <v>219</v>
      </c>
      <c r="G16" s="20" t="s">
        <v>220</v>
      </c>
      <c r="H16" s="76">
        <f t="shared" si="0"/>
        <v>385000</v>
      </c>
      <c r="I16" s="28">
        <v>385000</v>
      </c>
      <c r="J16" s="58"/>
      <c r="K16" s="58"/>
    </row>
    <row r="17" spans="1:11" s="23" customFormat="1" ht="34.5" customHeight="1">
      <c r="A17" s="26"/>
      <c r="B17" s="14" t="s">
        <v>28</v>
      </c>
      <c r="C17" s="14"/>
      <c r="D17" s="32"/>
      <c r="E17" s="17" t="s">
        <v>256</v>
      </c>
      <c r="F17" s="19" t="s">
        <v>57</v>
      </c>
      <c r="G17" s="19"/>
      <c r="H17" s="66">
        <f>I17+J17</f>
        <v>160000</v>
      </c>
      <c r="I17" s="50">
        <f aca="true" t="shared" si="1" ref="I17:K18">I18</f>
        <v>160000</v>
      </c>
      <c r="J17" s="50">
        <f t="shared" si="1"/>
        <v>0</v>
      </c>
      <c r="K17" s="50">
        <f t="shared" si="1"/>
        <v>0</v>
      </c>
    </row>
    <row r="18" spans="1:12" s="23" customFormat="1" ht="34.5" customHeight="1">
      <c r="A18" s="26"/>
      <c r="B18" s="14" t="s">
        <v>29</v>
      </c>
      <c r="C18" s="14"/>
      <c r="D18" s="32"/>
      <c r="E18" s="17" t="s">
        <v>256</v>
      </c>
      <c r="F18" s="19" t="s">
        <v>57</v>
      </c>
      <c r="G18" s="19"/>
      <c r="H18" s="50">
        <f>I18+J18</f>
        <v>160000</v>
      </c>
      <c r="I18" s="50">
        <f t="shared" si="1"/>
        <v>160000</v>
      </c>
      <c r="J18" s="50">
        <f t="shared" si="1"/>
        <v>0</v>
      </c>
      <c r="K18" s="50">
        <f t="shared" si="1"/>
        <v>0</v>
      </c>
      <c r="L18" s="27"/>
    </row>
    <row r="19" spans="1:12" s="23" customFormat="1" ht="34.5" customHeight="1">
      <c r="A19" s="26"/>
      <c r="B19" s="77" t="s">
        <v>129</v>
      </c>
      <c r="C19" s="77" t="s">
        <v>130</v>
      </c>
      <c r="D19" s="77" t="s">
        <v>131</v>
      </c>
      <c r="E19" s="84" t="s">
        <v>128</v>
      </c>
      <c r="F19" s="87" t="s">
        <v>258</v>
      </c>
      <c r="G19" s="83" t="s">
        <v>90</v>
      </c>
      <c r="H19" s="82">
        <f>I19+J19</f>
        <v>160000</v>
      </c>
      <c r="I19" s="81">
        <v>160000</v>
      </c>
      <c r="J19" s="70"/>
      <c r="K19" s="70"/>
      <c r="L19" s="62"/>
    </row>
    <row r="20" spans="1:11" s="23" customFormat="1" ht="51" customHeight="1">
      <c r="A20" s="26"/>
      <c r="B20" s="14" t="s">
        <v>48</v>
      </c>
      <c r="C20" s="14"/>
      <c r="D20" s="14"/>
      <c r="E20" s="41" t="s">
        <v>95</v>
      </c>
      <c r="F20" s="19" t="s">
        <v>57</v>
      </c>
      <c r="G20" s="19"/>
      <c r="H20" s="50">
        <f>I20+J20</f>
        <v>35403800</v>
      </c>
      <c r="I20" s="50">
        <f>I21</f>
        <v>29114800</v>
      </c>
      <c r="J20" s="50">
        <f>J21</f>
        <v>6289000</v>
      </c>
      <c r="K20" s="50">
        <f>K21</f>
        <v>6289000</v>
      </c>
    </row>
    <row r="21" spans="1:11" s="23" customFormat="1" ht="52.5" customHeight="1">
      <c r="A21" s="26"/>
      <c r="B21" s="14" t="s">
        <v>49</v>
      </c>
      <c r="C21" s="14"/>
      <c r="D21" s="14"/>
      <c r="E21" s="41" t="s">
        <v>95</v>
      </c>
      <c r="F21" s="19" t="s">
        <v>57</v>
      </c>
      <c r="G21" s="19"/>
      <c r="H21" s="50">
        <f>I21+J21</f>
        <v>35403800</v>
      </c>
      <c r="I21" s="50">
        <f>I22+I23+I24+I25+I26+I27+I28+I29+I30+I31+I32+I33+I34+I35+I36+I37+I38</f>
        <v>29114800</v>
      </c>
      <c r="J21" s="50">
        <f>J22+J23+J24+J25+J26+J27+J28+J29+J30+J31+J32+J33+J34+J35+J36+J37+J38</f>
        <v>6289000</v>
      </c>
      <c r="K21" s="50">
        <f>K22+K23+K24+K25+K26+K27+K28+K29+K30+K31+K32+K33+K34+K35+K36+K37+K38</f>
        <v>6289000</v>
      </c>
    </row>
    <row r="22" spans="1:11" s="31" customFormat="1" ht="52.5" customHeight="1">
      <c r="A22" s="2"/>
      <c r="B22" s="96" t="s">
        <v>120</v>
      </c>
      <c r="C22" s="97">
        <v>2010</v>
      </c>
      <c r="D22" s="97" t="s">
        <v>116</v>
      </c>
      <c r="E22" s="98" t="s">
        <v>118</v>
      </c>
      <c r="F22" s="99" t="s">
        <v>226</v>
      </c>
      <c r="G22" s="100" t="s">
        <v>227</v>
      </c>
      <c r="H22" s="102">
        <v>1350000</v>
      </c>
      <c r="I22" s="86">
        <v>1350000</v>
      </c>
      <c r="J22" s="103"/>
      <c r="K22" s="102"/>
    </row>
    <row r="23" spans="1:11" s="31" customFormat="1" ht="52.5" customHeight="1">
      <c r="A23" s="2"/>
      <c r="B23" s="96" t="s">
        <v>120</v>
      </c>
      <c r="C23" s="97">
        <v>2010</v>
      </c>
      <c r="D23" s="97" t="s">
        <v>116</v>
      </c>
      <c r="E23" s="98" t="s">
        <v>118</v>
      </c>
      <c r="F23" s="99" t="s">
        <v>228</v>
      </c>
      <c r="G23" s="100" t="s">
        <v>103</v>
      </c>
      <c r="H23" s="102">
        <v>1690000</v>
      </c>
      <c r="I23" s="86">
        <v>1690000</v>
      </c>
      <c r="J23" s="103"/>
      <c r="K23" s="102"/>
    </row>
    <row r="24" spans="1:11" s="31" customFormat="1" ht="52.5" customHeight="1">
      <c r="A24" s="2"/>
      <c r="B24" s="96" t="s">
        <v>121</v>
      </c>
      <c r="C24" s="97">
        <v>2020</v>
      </c>
      <c r="D24" s="97" t="s">
        <v>117</v>
      </c>
      <c r="E24" s="98" t="s">
        <v>119</v>
      </c>
      <c r="F24" s="99" t="s">
        <v>226</v>
      </c>
      <c r="G24" s="100" t="s">
        <v>227</v>
      </c>
      <c r="H24" s="102">
        <v>550000</v>
      </c>
      <c r="I24" s="86">
        <v>550000</v>
      </c>
      <c r="J24" s="103"/>
      <c r="K24" s="102"/>
    </row>
    <row r="25" spans="1:11" s="31" customFormat="1" ht="52.5" customHeight="1">
      <c r="A25" s="2"/>
      <c r="B25" s="96" t="s">
        <v>121</v>
      </c>
      <c r="C25" s="97">
        <v>2020</v>
      </c>
      <c r="D25" s="97" t="s">
        <v>117</v>
      </c>
      <c r="E25" s="98" t="s">
        <v>119</v>
      </c>
      <c r="F25" s="99" t="s">
        <v>229</v>
      </c>
      <c r="G25" s="100" t="s">
        <v>103</v>
      </c>
      <c r="H25" s="102">
        <f>I25+J25</f>
        <v>5341800</v>
      </c>
      <c r="I25" s="86">
        <f>3741800+700000</f>
        <v>4441800</v>
      </c>
      <c r="J25" s="103">
        <f>350000+550000</f>
        <v>900000</v>
      </c>
      <c r="K25" s="103">
        <v>900000</v>
      </c>
    </row>
    <row r="26" spans="1:11" s="31" customFormat="1" ht="52.5" customHeight="1">
      <c r="A26" s="2"/>
      <c r="B26" s="96" t="s">
        <v>121</v>
      </c>
      <c r="C26" s="97">
        <v>2020</v>
      </c>
      <c r="D26" s="97" t="s">
        <v>117</v>
      </c>
      <c r="E26" s="98" t="s">
        <v>119</v>
      </c>
      <c r="F26" s="99" t="s">
        <v>230</v>
      </c>
      <c r="G26" s="100" t="s">
        <v>231</v>
      </c>
      <c r="H26" s="102">
        <v>450000</v>
      </c>
      <c r="I26" s="86">
        <v>450000</v>
      </c>
      <c r="J26" s="103"/>
      <c r="K26" s="102"/>
    </row>
    <row r="27" spans="1:11" s="31" customFormat="1" ht="52.5" customHeight="1">
      <c r="A27" s="2"/>
      <c r="B27" s="96" t="s">
        <v>121</v>
      </c>
      <c r="C27" s="97">
        <v>2020</v>
      </c>
      <c r="D27" s="97" t="s">
        <v>117</v>
      </c>
      <c r="E27" s="98" t="s">
        <v>119</v>
      </c>
      <c r="F27" s="99" t="s">
        <v>232</v>
      </c>
      <c r="G27" s="100" t="s">
        <v>233</v>
      </c>
      <c r="H27" s="102">
        <v>650000</v>
      </c>
      <c r="I27" s="86">
        <v>650000</v>
      </c>
      <c r="J27" s="103"/>
      <c r="K27" s="102"/>
    </row>
    <row r="28" spans="1:11" s="31" customFormat="1" ht="52.5" customHeight="1">
      <c r="A28" s="2"/>
      <c r="B28" s="96" t="s">
        <v>234</v>
      </c>
      <c r="C28" s="97">
        <v>2030</v>
      </c>
      <c r="D28" s="97" t="s">
        <v>235</v>
      </c>
      <c r="E28" s="98" t="s">
        <v>236</v>
      </c>
      <c r="F28" s="99" t="s">
        <v>229</v>
      </c>
      <c r="G28" s="100" t="s">
        <v>103</v>
      </c>
      <c r="H28" s="102">
        <v>199000</v>
      </c>
      <c r="I28" s="86">
        <v>199000</v>
      </c>
      <c r="J28" s="103"/>
      <c r="K28" s="102"/>
    </row>
    <row r="29" spans="1:11" s="23" customFormat="1" ht="30.75">
      <c r="A29" s="26"/>
      <c r="B29" s="96" t="s">
        <v>237</v>
      </c>
      <c r="C29" s="97">
        <v>2060</v>
      </c>
      <c r="D29" s="97" t="s">
        <v>238</v>
      </c>
      <c r="E29" s="98" t="s">
        <v>239</v>
      </c>
      <c r="F29" s="99" t="s">
        <v>226</v>
      </c>
      <c r="G29" s="100" t="s">
        <v>227</v>
      </c>
      <c r="H29" s="102">
        <v>100000</v>
      </c>
      <c r="I29" s="86">
        <v>100000</v>
      </c>
      <c r="J29" s="103"/>
      <c r="K29" s="103"/>
    </row>
    <row r="30" spans="1:11" s="23" customFormat="1" ht="46.5">
      <c r="A30" s="26"/>
      <c r="B30" s="96" t="s">
        <v>237</v>
      </c>
      <c r="C30" s="97">
        <v>2060</v>
      </c>
      <c r="D30" s="97" t="s">
        <v>238</v>
      </c>
      <c r="E30" s="98" t="s">
        <v>239</v>
      </c>
      <c r="F30" s="99" t="s">
        <v>229</v>
      </c>
      <c r="G30" s="100" t="s">
        <v>103</v>
      </c>
      <c r="H30" s="102">
        <f>I30+J30</f>
        <v>750000</v>
      </c>
      <c r="I30" s="86"/>
      <c r="J30" s="103">
        <v>750000</v>
      </c>
      <c r="K30" s="103">
        <v>750000</v>
      </c>
    </row>
    <row r="31" spans="1:11" s="23" customFormat="1" ht="46.5">
      <c r="A31" s="26"/>
      <c r="B31" s="96" t="s">
        <v>113</v>
      </c>
      <c r="C31" s="97">
        <v>2100</v>
      </c>
      <c r="D31" s="97" t="s">
        <v>125</v>
      </c>
      <c r="E31" s="98" t="s">
        <v>112</v>
      </c>
      <c r="F31" s="99" t="s">
        <v>229</v>
      </c>
      <c r="G31" s="100" t="s">
        <v>103</v>
      </c>
      <c r="H31" s="102">
        <v>17000</v>
      </c>
      <c r="I31" s="86">
        <v>17000</v>
      </c>
      <c r="J31" s="103"/>
      <c r="K31" s="103"/>
    </row>
    <row r="32" spans="1:11" s="23" customFormat="1" ht="49.5" customHeight="1">
      <c r="A32" s="26"/>
      <c r="B32" s="96" t="s">
        <v>114</v>
      </c>
      <c r="C32" s="97" t="s">
        <v>240</v>
      </c>
      <c r="D32" s="101" t="s">
        <v>106</v>
      </c>
      <c r="E32" s="98" t="s">
        <v>123</v>
      </c>
      <c r="F32" s="99" t="s">
        <v>229</v>
      </c>
      <c r="G32" s="100" t="s">
        <v>103</v>
      </c>
      <c r="H32" s="102">
        <v>100000</v>
      </c>
      <c r="I32" s="86">
        <v>100000</v>
      </c>
      <c r="J32" s="103"/>
      <c r="K32" s="103"/>
    </row>
    <row r="33" spans="1:11" s="23" customFormat="1" ht="49.5" customHeight="1">
      <c r="A33" s="26"/>
      <c r="B33" s="96" t="s">
        <v>115</v>
      </c>
      <c r="C33" s="101">
        <v>2151</v>
      </c>
      <c r="D33" s="97" t="s">
        <v>106</v>
      </c>
      <c r="E33" s="98" t="s">
        <v>124</v>
      </c>
      <c r="F33" s="99" t="s">
        <v>229</v>
      </c>
      <c r="G33" s="100" t="s">
        <v>103</v>
      </c>
      <c r="H33" s="102">
        <v>8480000</v>
      </c>
      <c r="I33" s="86">
        <v>8380000</v>
      </c>
      <c r="J33" s="103">
        <v>100000</v>
      </c>
      <c r="K33" s="103">
        <v>100000</v>
      </c>
    </row>
    <row r="34" spans="1:11" s="23" customFormat="1" ht="94.5" customHeight="1">
      <c r="A34" s="26"/>
      <c r="B34" s="96" t="s">
        <v>104</v>
      </c>
      <c r="C34" s="97" t="s">
        <v>105</v>
      </c>
      <c r="D34" s="97" t="s">
        <v>106</v>
      </c>
      <c r="E34" s="98" t="s">
        <v>107</v>
      </c>
      <c r="F34" s="99" t="s">
        <v>108</v>
      </c>
      <c r="G34" s="100" t="s">
        <v>109</v>
      </c>
      <c r="H34" s="102">
        <v>531000</v>
      </c>
      <c r="I34" s="86">
        <v>531000</v>
      </c>
      <c r="J34" s="103"/>
      <c r="K34" s="103"/>
    </row>
    <row r="35" spans="1:11" s="23" customFormat="1" ht="30.75">
      <c r="A35" s="26"/>
      <c r="B35" s="96" t="s">
        <v>104</v>
      </c>
      <c r="C35" s="101">
        <v>2152</v>
      </c>
      <c r="D35" s="97" t="s">
        <v>106</v>
      </c>
      <c r="E35" s="98" t="s">
        <v>107</v>
      </c>
      <c r="F35" s="99" t="s">
        <v>241</v>
      </c>
      <c r="G35" s="100" t="s">
        <v>242</v>
      </c>
      <c r="H35" s="102">
        <v>1200000</v>
      </c>
      <c r="I35" s="86">
        <v>1200000</v>
      </c>
      <c r="J35" s="103"/>
      <c r="K35" s="102"/>
    </row>
    <row r="36" spans="1:11" s="23" customFormat="1" ht="49.5" customHeight="1">
      <c r="A36" s="26"/>
      <c r="B36" s="96" t="s">
        <v>104</v>
      </c>
      <c r="C36" s="101">
        <v>2152</v>
      </c>
      <c r="D36" s="97" t="s">
        <v>106</v>
      </c>
      <c r="E36" s="98" t="s">
        <v>107</v>
      </c>
      <c r="F36" s="99" t="s">
        <v>243</v>
      </c>
      <c r="G36" s="100" t="s">
        <v>122</v>
      </c>
      <c r="H36" s="102">
        <v>7000000</v>
      </c>
      <c r="I36" s="86">
        <v>3500000</v>
      </c>
      <c r="J36" s="103">
        <v>3500000</v>
      </c>
      <c r="K36" s="103">
        <v>3500000</v>
      </c>
    </row>
    <row r="37" spans="1:11" s="23" customFormat="1" ht="49.5" customHeight="1">
      <c r="A37" s="26"/>
      <c r="B37" s="33" t="s">
        <v>174</v>
      </c>
      <c r="C37" s="75" t="s">
        <v>23</v>
      </c>
      <c r="D37" s="75" t="s">
        <v>6</v>
      </c>
      <c r="E37" s="80" t="s">
        <v>24</v>
      </c>
      <c r="F37" s="39" t="s">
        <v>175</v>
      </c>
      <c r="G37" s="20" t="s">
        <v>176</v>
      </c>
      <c r="H37" s="82">
        <f>I37+J37</f>
        <v>2000000</v>
      </c>
      <c r="I37" s="81">
        <v>961000</v>
      </c>
      <c r="J37" s="81">
        <v>1039000</v>
      </c>
      <c r="K37" s="81">
        <v>1039000</v>
      </c>
    </row>
    <row r="38" spans="1:11" s="23" customFormat="1" ht="49.5" customHeight="1">
      <c r="A38" s="26"/>
      <c r="B38" s="33" t="s">
        <v>177</v>
      </c>
      <c r="C38" s="75" t="s">
        <v>178</v>
      </c>
      <c r="D38" s="75" t="s">
        <v>179</v>
      </c>
      <c r="E38" s="80" t="s">
        <v>180</v>
      </c>
      <c r="F38" s="39" t="s">
        <v>181</v>
      </c>
      <c r="G38" s="20" t="s">
        <v>182</v>
      </c>
      <c r="H38" s="82">
        <f>I38+J38</f>
        <v>4995000</v>
      </c>
      <c r="I38" s="81">
        <v>4995000</v>
      </c>
      <c r="J38" s="82"/>
      <c r="K38" s="82"/>
    </row>
    <row r="39" spans="1:11" s="23" customFormat="1" ht="51" customHeight="1">
      <c r="A39" s="26"/>
      <c r="B39" s="14" t="s">
        <v>40</v>
      </c>
      <c r="C39" s="14"/>
      <c r="D39" s="14"/>
      <c r="E39" s="17" t="s">
        <v>140</v>
      </c>
      <c r="F39" s="19" t="s">
        <v>57</v>
      </c>
      <c r="G39" s="19"/>
      <c r="H39" s="50">
        <f aca="true" t="shared" si="2" ref="H39:H44">I39+J39</f>
        <v>25871090</v>
      </c>
      <c r="I39" s="50">
        <f>I40</f>
        <v>25871090</v>
      </c>
      <c r="J39" s="50">
        <f>J40</f>
        <v>0</v>
      </c>
      <c r="K39" s="50">
        <f>K40</f>
        <v>0</v>
      </c>
    </row>
    <row r="40" spans="1:11" s="23" customFormat="1" ht="54" customHeight="1">
      <c r="A40" s="26"/>
      <c r="B40" s="14" t="s">
        <v>41</v>
      </c>
      <c r="C40" s="14"/>
      <c r="D40" s="14"/>
      <c r="E40" s="17" t="s">
        <v>140</v>
      </c>
      <c r="F40" s="19" t="s">
        <v>57</v>
      </c>
      <c r="G40" s="19"/>
      <c r="H40" s="50">
        <f t="shared" si="2"/>
        <v>25871090</v>
      </c>
      <c r="I40" s="50">
        <f>I41+I42+I43+I44</f>
        <v>25871090</v>
      </c>
      <c r="J40" s="50">
        <f>J41+J42+J43+J44</f>
        <v>0</v>
      </c>
      <c r="K40" s="50">
        <f>K41+K42+K43+K44</f>
        <v>0</v>
      </c>
    </row>
    <row r="41" spans="1:11" s="31" customFormat="1" ht="37.5" customHeight="1">
      <c r="A41" s="2"/>
      <c r="B41" s="33" t="s">
        <v>141</v>
      </c>
      <c r="C41" s="91">
        <v>3121</v>
      </c>
      <c r="D41" s="92" t="s">
        <v>2</v>
      </c>
      <c r="E41" s="93" t="s">
        <v>142</v>
      </c>
      <c r="F41" s="94" t="s">
        <v>143</v>
      </c>
      <c r="G41" s="20" t="s">
        <v>144</v>
      </c>
      <c r="H41" s="51">
        <f t="shared" si="2"/>
        <v>252500</v>
      </c>
      <c r="I41" s="28">
        <v>252500</v>
      </c>
      <c r="J41" s="59"/>
      <c r="K41" s="53"/>
    </row>
    <row r="42" spans="1:11" s="31" customFormat="1" ht="53.25" customHeight="1">
      <c r="A42" s="2"/>
      <c r="B42" s="33" t="s">
        <v>42</v>
      </c>
      <c r="C42" s="33" t="s">
        <v>145</v>
      </c>
      <c r="D42" s="33" t="s">
        <v>3</v>
      </c>
      <c r="E42" s="90" t="s">
        <v>39</v>
      </c>
      <c r="F42" s="95" t="s">
        <v>43</v>
      </c>
      <c r="G42" s="83" t="s">
        <v>72</v>
      </c>
      <c r="H42" s="51">
        <f t="shared" si="2"/>
        <v>20360430</v>
      </c>
      <c r="I42" s="28">
        <f>18971930+213500+1175000</f>
        <v>20360430</v>
      </c>
      <c r="J42" s="28"/>
      <c r="K42" s="51"/>
    </row>
    <row r="43" spans="1:11" s="31" customFormat="1" ht="33" customHeight="1">
      <c r="A43" s="2"/>
      <c r="B43" s="33" t="s">
        <v>110</v>
      </c>
      <c r="C43" s="33" t="s">
        <v>146</v>
      </c>
      <c r="D43" s="33" t="s">
        <v>3</v>
      </c>
      <c r="E43" s="93" t="s">
        <v>111</v>
      </c>
      <c r="F43" s="95" t="s">
        <v>43</v>
      </c>
      <c r="G43" s="83" t="s">
        <v>72</v>
      </c>
      <c r="H43" s="51">
        <f t="shared" si="2"/>
        <v>4823760</v>
      </c>
      <c r="I43" s="28">
        <v>4823760</v>
      </c>
      <c r="J43" s="59"/>
      <c r="K43" s="54"/>
    </row>
    <row r="44" spans="1:11" s="31" customFormat="1" ht="33" customHeight="1">
      <c r="A44" s="2"/>
      <c r="B44" s="33" t="s">
        <v>110</v>
      </c>
      <c r="C44" s="33" t="s">
        <v>146</v>
      </c>
      <c r="D44" s="33" t="s">
        <v>3</v>
      </c>
      <c r="E44" s="90" t="s">
        <v>111</v>
      </c>
      <c r="F44" s="95" t="s">
        <v>143</v>
      </c>
      <c r="G44" s="83" t="s">
        <v>147</v>
      </c>
      <c r="H44" s="51">
        <f t="shared" si="2"/>
        <v>434400</v>
      </c>
      <c r="I44" s="28">
        <v>434400</v>
      </c>
      <c r="J44" s="59"/>
      <c r="K44" s="54"/>
    </row>
    <row r="45" spans="1:11" s="23" customFormat="1" ht="30">
      <c r="A45" s="26"/>
      <c r="B45" s="14" t="s">
        <v>44</v>
      </c>
      <c r="C45" s="14"/>
      <c r="D45" s="14"/>
      <c r="E45" s="17" t="s">
        <v>45</v>
      </c>
      <c r="F45" s="19" t="s">
        <v>57</v>
      </c>
      <c r="G45" s="19"/>
      <c r="H45" s="50">
        <f aca="true" t="shared" si="3" ref="H45:H51">I45+J45</f>
        <v>3879000</v>
      </c>
      <c r="I45" s="50">
        <f>I46</f>
        <v>3199000</v>
      </c>
      <c r="J45" s="50">
        <f>J46</f>
        <v>680000</v>
      </c>
      <c r="K45" s="50">
        <f>K46</f>
        <v>680000</v>
      </c>
    </row>
    <row r="46" spans="1:11" s="23" customFormat="1" ht="30">
      <c r="A46" s="26"/>
      <c r="B46" s="14" t="s">
        <v>46</v>
      </c>
      <c r="C46" s="14"/>
      <c r="D46" s="14"/>
      <c r="E46" s="17" t="s">
        <v>45</v>
      </c>
      <c r="F46" s="19" t="s">
        <v>57</v>
      </c>
      <c r="G46" s="19"/>
      <c r="H46" s="50">
        <f t="shared" si="3"/>
        <v>3879000</v>
      </c>
      <c r="I46" s="50">
        <f>I47+I48+I49+I50+I51</f>
        <v>3199000</v>
      </c>
      <c r="J46" s="50">
        <f>J47+J48+J49+J50+J51</f>
        <v>680000</v>
      </c>
      <c r="K46" s="50">
        <f>K47+K48+K49+K50+K51</f>
        <v>680000</v>
      </c>
    </row>
    <row r="47" spans="1:11" s="31" customFormat="1" ht="30.75">
      <c r="A47" s="2"/>
      <c r="B47" s="43">
        <v>1014030</v>
      </c>
      <c r="C47" s="43">
        <v>4030</v>
      </c>
      <c r="D47" s="43">
        <v>824</v>
      </c>
      <c r="E47" s="39" t="s">
        <v>216</v>
      </c>
      <c r="F47" s="39" t="s">
        <v>70</v>
      </c>
      <c r="G47" s="20" t="s">
        <v>71</v>
      </c>
      <c r="H47" s="82">
        <f t="shared" si="3"/>
        <v>742000</v>
      </c>
      <c r="I47" s="28">
        <v>162000</v>
      </c>
      <c r="J47" s="28">
        <v>580000</v>
      </c>
      <c r="K47" s="51">
        <v>580000</v>
      </c>
    </row>
    <row r="48" spans="1:11" s="31" customFormat="1" ht="30.75">
      <c r="A48" s="2"/>
      <c r="B48" s="43">
        <v>1014081</v>
      </c>
      <c r="C48" s="43">
        <v>4081</v>
      </c>
      <c r="D48" s="43">
        <v>829</v>
      </c>
      <c r="E48" s="39" t="s">
        <v>217</v>
      </c>
      <c r="F48" s="39" t="s">
        <v>70</v>
      </c>
      <c r="G48" s="20" t="s">
        <v>71</v>
      </c>
      <c r="H48" s="82">
        <f t="shared" si="3"/>
        <v>750000</v>
      </c>
      <c r="I48" s="28">
        <v>750000</v>
      </c>
      <c r="J48" s="28"/>
      <c r="K48" s="51"/>
    </row>
    <row r="49" spans="1:11" s="31" customFormat="1" ht="30.75">
      <c r="A49" s="2"/>
      <c r="B49" s="43">
        <v>1014082</v>
      </c>
      <c r="C49" s="43">
        <v>4082</v>
      </c>
      <c r="D49" s="43">
        <v>829</v>
      </c>
      <c r="E49" s="39" t="s">
        <v>69</v>
      </c>
      <c r="F49" s="39" t="s">
        <v>70</v>
      </c>
      <c r="G49" s="20" t="s">
        <v>71</v>
      </c>
      <c r="H49" s="82">
        <f t="shared" si="3"/>
        <v>1202000</v>
      </c>
      <c r="I49" s="28">
        <f>702000+500000</f>
        <v>1202000</v>
      </c>
      <c r="J49" s="28"/>
      <c r="K49" s="51"/>
    </row>
    <row r="50" spans="1:11" s="31" customFormat="1" ht="46.5">
      <c r="A50" s="2"/>
      <c r="B50" s="13" t="s">
        <v>67</v>
      </c>
      <c r="C50" s="13" t="s">
        <v>68</v>
      </c>
      <c r="D50" s="13" t="s">
        <v>66</v>
      </c>
      <c r="E50" s="88" t="s">
        <v>69</v>
      </c>
      <c r="F50" s="89" t="s">
        <v>127</v>
      </c>
      <c r="G50" s="20" t="s">
        <v>94</v>
      </c>
      <c r="H50" s="82">
        <f t="shared" si="3"/>
        <v>185000</v>
      </c>
      <c r="I50" s="28">
        <v>85000</v>
      </c>
      <c r="J50" s="28">
        <v>100000</v>
      </c>
      <c r="K50" s="51">
        <v>100000</v>
      </c>
    </row>
    <row r="51" spans="1:11" s="31" customFormat="1" ht="30.75">
      <c r="A51" s="2"/>
      <c r="B51" s="43">
        <v>1017622</v>
      </c>
      <c r="C51" s="43">
        <v>7622</v>
      </c>
      <c r="D51" s="43">
        <v>470</v>
      </c>
      <c r="E51" s="39" t="s">
        <v>47</v>
      </c>
      <c r="F51" s="39" t="s">
        <v>88</v>
      </c>
      <c r="G51" s="20" t="s">
        <v>92</v>
      </c>
      <c r="H51" s="82">
        <f t="shared" si="3"/>
        <v>1000000</v>
      </c>
      <c r="I51" s="28">
        <v>1000000</v>
      </c>
      <c r="J51" s="28"/>
      <c r="K51" s="51"/>
    </row>
    <row r="52" spans="1:11" s="31" customFormat="1" ht="45">
      <c r="A52" s="2"/>
      <c r="B52" s="14">
        <v>1100000</v>
      </c>
      <c r="C52" s="14"/>
      <c r="D52" s="14"/>
      <c r="E52" s="17" t="s">
        <v>148</v>
      </c>
      <c r="F52" s="19" t="s">
        <v>57</v>
      </c>
      <c r="G52" s="36"/>
      <c r="H52" s="56">
        <f>H53</f>
        <v>36927900</v>
      </c>
      <c r="I52" s="56">
        <f>I53</f>
        <v>36096400</v>
      </c>
      <c r="J52" s="56">
        <f>J53</f>
        <v>831500</v>
      </c>
      <c r="K52" s="56">
        <f>K53</f>
        <v>0</v>
      </c>
    </row>
    <row r="53" spans="1:11" s="31" customFormat="1" ht="45">
      <c r="A53" s="2"/>
      <c r="B53" s="14">
        <v>1110000</v>
      </c>
      <c r="C53" s="14"/>
      <c r="D53" s="14"/>
      <c r="E53" s="17" t="s">
        <v>148</v>
      </c>
      <c r="F53" s="19" t="s">
        <v>57</v>
      </c>
      <c r="G53" s="36"/>
      <c r="H53" s="56">
        <f aca="true" t="shared" si="4" ref="H53:H62">I53+J53</f>
        <v>36927900</v>
      </c>
      <c r="I53" s="57">
        <f>I54+I55+I56+I57+I58+I59+I60+I61+I62</f>
        <v>36096400</v>
      </c>
      <c r="J53" s="57">
        <f>J54+J55+J56+J57+J58+J59+J60+J61+J62</f>
        <v>831500</v>
      </c>
      <c r="K53" s="57">
        <f>K54+K55+K56+K57+K58+K59+K60+K61+K62</f>
        <v>0</v>
      </c>
    </row>
    <row r="54" spans="1:11" s="31" customFormat="1" ht="46.5">
      <c r="A54" s="2"/>
      <c r="B54" s="77" t="s">
        <v>195</v>
      </c>
      <c r="C54" s="77" t="s">
        <v>196</v>
      </c>
      <c r="D54" s="77" t="s">
        <v>2</v>
      </c>
      <c r="E54" s="78" t="s">
        <v>197</v>
      </c>
      <c r="F54" s="87" t="s">
        <v>201</v>
      </c>
      <c r="G54" s="20" t="s">
        <v>251</v>
      </c>
      <c r="H54" s="51">
        <f t="shared" si="4"/>
        <v>690000</v>
      </c>
      <c r="I54" s="29">
        <v>690000</v>
      </c>
      <c r="J54" s="29"/>
      <c r="K54" s="51"/>
    </row>
    <row r="55" spans="1:11" s="31" customFormat="1" ht="30.75">
      <c r="A55" s="2"/>
      <c r="B55" s="77" t="s">
        <v>198</v>
      </c>
      <c r="C55" s="77" t="s">
        <v>199</v>
      </c>
      <c r="D55" s="77" t="s">
        <v>2</v>
      </c>
      <c r="E55" s="78" t="s">
        <v>200</v>
      </c>
      <c r="F55" s="87" t="s">
        <v>201</v>
      </c>
      <c r="G55" s="20" t="s">
        <v>251</v>
      </c>
      <c r="H55" s="51">
        <f t="shared" si="4"/>
        <v>5215000</v>
      </c>
      <c r="I55" s="29">
        <f>4130000+55000+432000</f>
        <v>4617000</v>
      </c>
      <c r="J55" s="29">
        <v>598000</v>
      </c>
      <c r="K55" s="51"/>
    </row>
    <row r="56" spans="1:11" s="31" customFormat="1" ht="46.5">
      <c r="A56" s="2"/>
      <c r="B56" s="77" t="s">
        <v>198</v>
      </c>
      <c r="C56" s="77" t="s">
        <v>199</v>
      </c>
      <c r="D56" s="77" t="s">
        <v>2</v>
      </c>
      <c r="E56" s="78" t="s">
        <v>200</v>
      </c>
      <c r="F56" s="78" t="s">
        <v>127</v>
      </c>
      <c r="G56" s="20" t="s">
        <v>207</v>
      </c>
      <c r="H56" s="51">
        <f t="shared" si="4"/>
        <v>700000</v>
      </c>
      <c r="I56" s="29">
        <v>700000</v>
      </c>
      <c r="J56" s="29"/>
      <c r="K56" s="51"/>
    </row>
    <row r="57" spans="1:11" s="31" customFormat="1" ht="38.25" customHeight="1">
      <c r="A57" s="2"/>
      <c r="B57" s="77" t="s">
        <v>202</v>
      </c>
      <c r="C57" s="77" t="s">
        <v>203</v>
      </c>
      <c r="D57" s="77" t="s">
        <v>204</v>
      </c>
      <c r="E57" s="78" t="s">
        <v>205</v>
      </c>
      <c r="F57" s="78" t="s">
        <v>208</v>
      </c>
      <c r="G57" s="20" t="s">
        <v>206</v>
      </c>
      <c r="H57" s="51">
        <f t="shared" si="4"/>
        <v>10872700</v>
      </c>
      <c r="I57" s="29">
        <v>10872700</v>
      </c>
      <c r="J57" s="29"/>
      <c r="K57" s="51"/>
    </row>
    <row r="58" spans="1:11" s="31" customFormat="1" ht="81.75" customHeight="1">
      <c r="A58" s="2"/>
      <c r="B58" s="77" t="s">
        <v>248</v>
      </c>
      <c r="C58" s="77" t="s">
        <v>246</v>
      </c>
      <c r="D58" s="77" t="s">
        <v>204</v>
      </c>
      <c r="E58" s="78" t="s">
        <v>247</v>
      </c>
      <c r="F58" s="78" t="s">
        <v>208</v>
      </c>
      <c r="G58" s="20" t="s">
        <v>206</v>
      </c>
      <c r="H58" s="51">
        <f t="shared" si="4"/>
        <v>10600000</v>
      </c>
      <c r="I58" s="29">
        <f>2500000+100000+8000000</f>
        <v>10600000</v>
      </c>
      <c r="J58" s="29"/>
      <c r="K58" s="51"/>
    </row>
    <row r="59" spans="1:11" s="31" customFormat="1" ht="77.25">
      <c r="A59" s="2"/>
      <c r="B59" s="77" t="s">
        <v>209</v>
      </c>
      <c r="C59" s="77" t="s">
        <v>210</v>
      </c>
      <c r="D59" s="77" t="s">
        <v>204</v>
      </c>
      <c r="E59" s="78" t="s">
        <v>252</v>
      </c>
      <c r="F59" s="39" t="s">
        <v>208</v>
      </c>
      <c r="G59" s="20" t="s">
        <v>206</v>
      </c>
      <c r="H59" s="51">
        <f t="shared" si="4"/>
        <v>90000</v>
      </c>
      <c r="I59" s="29">
        <v>90000</v>
      </c>
      <c r="J59" s="29"/>
      <c r="K59" s="51"/>
    </row>
    <row r="60" spans="1:11" s="31" customFormat="1" ht="46.5">
      <c r="A60" s="2"/>
      <c r="B60" s="77" t="s">
        <v>211</v>
      </c>
      <c r="C60" s="77" t="s">
        <v>212</v>
      </c>
      <c r="D60" s="77" t="s">
        <v>204</v>
      </c>
      <c r="E60" s="78" t="s">
        <v>253</v>
      </c>
      <c r="F60" s="78" t="s">
        <v>208</v>
      </c>
      <c r="G60" s="20" t="s">
        <v>206</v>
      </c>
      <c r="H60" s="51">
        <f t="shared" si="4"/>
        <v>2002000</v>
      </c>
      <c r="I60" s="29">
        <v>2002000</v>
      </c>
      <c r="J60" s="29"/>
      <c r="K60" s="51"/>
    </row>
    <row r="61" spans="1:11" s="31" customFormat="1" ht="46.5">
      <c r="A61" s="2"/>
      <c r="B61" s="77" t="s">
        <v>213</v>
      </c>
      <c r="C61" s="77" t="s">
        <v>214</v>
      </c>
      <c r="D61" s="77" t="s">
        <v>204</v>
      </c>
      <c r="E61" s="78" t="s">
        <v>215</v>
      </c>
      <c r="F61" s="78" t="s">
        <v>208</v>
      </c>
      <c r="G61" s="20" t="s">
        <v>206</v>
      </c>
      <c r="H61" s="51">
        <f t="shared" si="4"/>
        <v>6524700</v>
      </c>
      <c r="I61" s="29">
        <v>6524700</v>
      </c>
      <c r="J61" s="29"/>
      <c r="K61" s="51"/>
    </row>
    <row r="62" spans="1:11" s="31" customFormat="1" ht="61.5">
      <c r="A62" s="2"/>
      <c r="B62" s="77" t="s">
        <v>153</v>
      </c>
      <c r="C62" s="77" t="s">
        <v>149</v>
      </c>
      <c r="D62" s="77" t="s">
        <v>150</v>
      </c>
      <c r="E62" s="104" t="s">
        <v>257</v>
      </c>
      <c r="F62" s="39" t="s">
        <v>151</v>
      </c>
      <c r="G62" s="20" t="s">
        <v>152</v>
      </c>
      <c r="H62" s="51">
        <f t="shared" si="4"/>
        <v>233500</v>
      </c>
      <c r="I62" s="28"/>
      <c r="J62" s="28">
        <v>233500</v>
      </c>
      <c r="K62" s="51"/>
    </row>
    <row r="63" spans="2:11" ht="60">
      <c r="B63" s="14" t="s">
        <v>13</v>
      </c>
      <c r="C63" s="14"/>
      <c r="D63" s="14"/>
      <c r="E63" s="17" t="s">
        <v>50</v>
      </c>
      <c r="F63" s="19" t="s">
        <v>57</v>
      </c>
      <c r="G63" s="19"/>
      <c r="H63" s="30">
        <f aca="true" t="shared" si="5" ref="H63:H71">I63+J63</f>
        <v>19000000</v>
      </c>
      <c r="I63" s="30">
        <f>I64</f>
        <v>6000000</v>
      </c>
      <c r="J63" s="30">
        <f>J64</f>
        <v>13000000</v>
      </c>
      <c r="K63" s="30">
        <f>K64</f>
        <v>13000000</v>
      </c>
    </row>
    <row r="64" spans="2:11" ht="60">
      <c r="B64" s="14" t="s">
        <v>14</v>
      </c>
      <c r="C64" s="14"/>
      <c r="D64" s="14"/>
      <c r="E64" s="17" t="s">
        <v>50</v>
      </c>
      <c r="F64" s="19" t="s">
        <v>57</v>
      </c>
      <c r="G64" s="19"/>
      <c r="H64" s="30">
        <f t="shared" si="5"/>
        <v>19000000</v>
      </c>
      <c r="I64" s="30">
        <f>I65+I66+I67+I68</f>
        <v>6000000</v>
      </c>
      <c r="J64" s="30">
        <f>J65+J66+J67+J68</f>
        <v>13000000</v>
      </c>
      <c r="K64" s="30">
        <f>K65+K66+K67+K68</f>
        <v>13000000</v>
      </c>
    </row>
    <row r="65" spans="2:11" ht="30.75">
      <c r="B65" s="75" t="s">
        <v>15</v>
      </c>
      <c r="C65" s="75" t="s">
        <v>16</v>
      </c>
      <c r="D65" s="75" t="s">
        <v>8</v>
      </c>
      <c r="E65" s="84" t="s">
        <v>9</v>
      </c>
      <c r="F65" s="20" t="s">
        <v>64</v>
      </c>
      <c r="G65" s="20" t="s">
        <v>65</v>
      </c>
      <c r="H65" s="74">
        <f t="shared" si="5"/>
        <v>5000000</v>
      </c>
      <c r="I65" s="28">
        <v>5000000</v>
      </c>
      <c r="J65" s="76"/>
      <c r="K65" s="74"/>
    </row>
    <row r="66" spans="2:12" ht="61.5">
      <c r="B66" s="75" t="s">
        <v>84</v>
      </c>
      <c r="C66" s="75" t="s">
        <v>85</v>
      </c>
      <c r="D66" s="75" t="s">
        <v>6</v>
      </c>
      <c r="E66" s="84" t="s">
        <v>86</v>
      </c>
      <c r="F66" s="20" t="s">
        <v>185</v>
      </c>
      <c r="G66" s="20" t="s">
        <v>254</v>
      </c>
      <c r="H66" s="74">
        <f t="shared" si="5"/>
        <v>8000000</v>
      </c>
      <c r="I66" s="28"/>
      <c r="J66" s="29">
        <v>8000000</v>
      </c>
      <c r="K66" s="28">
        <v>8000000</v>
      </c>
      <c r="L66" s="31"/>
    </row>
    <row r="67" spans="2:14" ht="51" customHeight="1">
      <c r="B67" s="75" t="s">
        <v>224</v>
      </c>
      <c r="C67" s="75" t="s">
        <v>23</v>
      </c>
      <c r="D67" s="75" t="s">
        <v>6</v>
      </c>
      <c r="E67" s="80" t="s">
        <v>24</v>
      </c>
      <c r="F67" s="20" t="s">
        <v>225</v>
      </c>
      <c r="G67" s="20" t="s">
        <v>244</v>
      </c>
      <c r="H67" s="74">
        <f t="shared" si="5"/>
        <v>1000000</v>
      </c>
      <c r="I67" s="28">
        <v>1000000</v>
      </c>
      <c r="J67" s="28"/>
      <c r="K67" s="28"/>
      <c r="L67" s="31" t="s">
        <v>245</v>
      </c>
      <c r="N67" s="31"/>
    </row>
    <row r="68" spans="2:14" ht="30.75">
      <c r="B68" s="75" t="s">
        <v>61</v>
      </c>
      <c r="C68" s="75" t="s">
        <v>62</v>
      </c>
      <c r="D68" s="75" t="s">
        <v>35</v>
      </c>
      <c r="E68" s="73" t="s">
        <v>63</v>
      </c>
      <c r="F68" s="20" t="s">
        <v>64</v>
      </c>
      <c r="G68" s="20" t="s">
        <v>65</v>
      </c>
      <c r="H68" s="74">
        <f t="shared" si="5"/>
        <v>5000000</v>
      </c>
      <c r="I68" s="28"/>
      <c r="J68" s="28">
        <v>5000000</v>
      </c>
      <c r="K68" s="28">
        <v>5000000</v>
      </c>
      <c r="L68" s="31"/>
      <c r="N68" s="31"/>
    </row>
    <row r="69" spans="1:11" s="23" customFormat="1" ht="45">
      <c r="A69" s="26"/>
      <c r="B69" s="14" t="s">
        <v>12</v>
      </c>
      <c r="C69" s="14"/>
      <c r="D69" s="14"/>
      <c r="E69" s="17" t="s">
        <v>51</v>
      </c>
      <c r="F69" s="19" t="s">
        <v>57</v>
      </c>
      <c r="G69" s="19"/>
      <c r="H69" s="30">
        <f t="shared" si="5"/>
        <v>9190600</v>
      </c>
      <c r="I69" s="30">
        <f aca="true" t="shared" si="6" ref="I69:K70">I70</f>
        <v>0</v>
      </c>
      <c r="J69" s="30">
        <f t="shared" si="6"/>
        <v>9190600</v>
      </c>
      <c r="K69" s="30">
        <f t="shared" si="6"/>
        <v>0</v>
      </c>
    </row>
    <row r="70" spans="1:11" s="25" customFormat="1" ht="45">
      <c r="A70" s="24"/>
      <c r="B70" s="14" t="s">
        <v>11</v>
      </c>
      <c r="C70" s="14"/>
      <c r="D70" s="14"/>
      <c r="E70" s="17" t="s">
        <v>51</v>
      </c>
      <c r="F70" s="19" t="s">
        <v>57</v>
      </c>
      <c r="G70" s="19"/>
      <c r="H70" s="30">
        <f t="shared" si="5"/>
        <v>9190600</v>
      </c>
      <c r="I70" s="30">
        <f t="shared" si="6"/>
        <v>0</v>
      </c>
      <c r="J70" s="30">
        <f t="shared" si="6"/>
        <v>9190600</v>
      </c>
      <c r="K70" s="30">
        <f t="shared" si="6"/>
        <v>0</v>
      </c>
    </row>
    <row r="71" spans="1:11" s="23" customFormat="1" ht="30.75">
      <c r="A71" s="26"/>
      <c r="B71" s="13" t="s">
        <v>17</v>
      </c>
      <c r="C71" s="13" t="s">
        <v>18</v>
      </c>
      <c r="D71" s="13" t="s">
        <v>5</v>
      </c>
      <c r="E71" s="73" t="s">
        <v>19</v>
      </c>
      <c r="F71" s="20" t="s">
        <v>184</v>
      </c>
      <c r="G71" s="67"/>
      <c r="H71" s="74">
        <f t="shared" si="5"/>
        <v>9190600</v>
      </c>
      <c r="I71" s="74"/>
      <c r="J71" s="52">
        <v>9190600</v>
      </c>
      <c r="K71" s="58"/>
    </row>
    <row r="72" spans="1:11" s="23" customFormat="1" ht="45">
      <c r="A72" s="26"/>
      <c r="B72" s="14" t="s">
        <v>33</v>
      </c>
      <c r="C72" s="37"/>
      <c r="D72" s="38"/>
      <c r="E72" s="17" t="s">
        <v>93</v>
      </c>
      <c r="F72" s="19" t="s">
        <v>57</v>
      </c>
      <c r="G72" s="36"/>
      <c r="H72" s="60">
        <f>H73</f>
        <v>702000</v>
      </c>
      <c r="I72" s="60">
        <f>I73</f>
        <v>702000</v>
      </c>
      <c r="J72" s="60">
        <f>J73</f>
        <v>0</v>
      </c>
      <c r="K72" s="60">
        <f>K73</f>
        <v>0</v>
      </c>
    </row>
    <row r="73" spans="1:11" s="23" customFormat="1" ht="45">
      <c r="A73" s="26"/>
      <c r="B73" s="14" t="s">
        <v>34</v>
      </c>
      <c r="C73" s="37"/>
      <c r="D73" s="38"/>
      <c r="E73" s="17" t="s">
        <v>93</v>
      </c>
      <c r="F73" s="19" t="s">
        <v>57</v>
      </c>
      <c r="G73" s="36"/>
      <c r="H73" s="60">
        <f>I73+J73</f>
        <v>702000</v>
      </c>
      <c r="I73" s="60">
        <f>I74</f>
        <v>702000</v>
      </c>
      <c r="J73" s="60">
        <f>J74</f>
        <v>0</v>
      </c>
      <c r="K73" s="60">
        <f>K74</f>
        <v>0</v>
      </c>
    </row>
    <row r="74" spans="1:11" s="23" customFormat="1" ht="46.5">
      <c r="A74" s="26"/>
      <c r="B74" s="33" t="s">
        <v>30</v>
      </c>
      <c r="C74" s="33" t="s">
        <v>31</v>
      </c>
      <c r="D74" s="13" t="s">
        <v>10</v>
      </c>
      <c r="E74" s="73" t="s">
        <v>32</v>
      </c>
      <c r="F74" s="35" t="s">
        <v>136</v>
      </c>
      <c r="G74" s="20" t="s">
        <v>193</v>
      </c>
      <c r="H74" s="74">
        <f>I74+J74</f>
        <v>702000</v>
      </c>
      <c r="I74" s="28">
        <v>702000</v>
      </c>
      <c r="J74" s="59"/>
      <c r="K74" s="58"/>
    </row>
    <row r="75" spans="1:11" s="23" customFormat="1" ht="45">
      <c r="A75" s="26"/>
      <c r="B75" s="14" t="s">
        <v>99</v>
      </c>
      <c r="C75" s="14"/>
      <c r="D75" s="14"/>
      <c r="E75" s="17" t="s">
        <v>100</v>
      </c>
      <c r="F75" s="19" t="s">
        <v>57</v>
      </c>
      <c r="G75" s="19"/>
      <c r="H75" s="60">
        <f>H76</f>
        <v>12470000</v>
      </c>
      <c r="I75" s="60">
        <f>I76</f>
        <v>3700000</v>
      </c>
      <c r="J75" s="60">
        <f>J76</f>
        <v>8770000</v>
      </c>
      <c r="K75" s="60">
        <f>K76</f>
        <v>0</v>
      </c>
    </row>
    <row r="76" spans="1:11" s="23" customFormat="1" ht="45">
      <c r="A76" s="26"/>
      <c r="B76" s="14" t="s">
        <v>101</v>
      </c>
      <c r="C76" s="14"/>
      <c r="D76" s="14"/>
      <c r="E76" s="17" t="s">
        <v>100</v>
      </c>
      <c r="F76" s="19" t="s">
        <v>57</v>
      </c>
      <c r="G76" s="19"/>
      <c r="H76" s="60">
        <f aca="true" t="shared" si="7" ref="H76:H83">I76+J76</f>
        <v>12470000</v>
      </c>
      <c r="I76" s="57">
        <f>I77+I78+I79+I80+I81+I82+I83</f>
        <v>3700000</v>
      </c>
      <c r="J76" s="57">
        <f>J77+J78+J79+J80+J81+J82+J83</f>
        <v>8770000</v>
      </c>
      <c r="K76" s="57">
        <f>K77+K78+K79+K80+K81+K82+K83</f>
        <v>0</v>
      </c>
    </row>
    <row r="77" spans="1:11" s="23" customFormat="1" ht="66" customHeight="1">
      <c r="A77" s="26"/>
      <c r="B77" s="77" t="s">
        <v>154</v>
      </c>
      <c r="C77" s="77" t="s">
        <v>155</v>
      </c>
      <c r="D77" s="77" t="s">
        <v>156</v>
      </c>
      <c r="E77" s="78" t="s">
        <v>157</v>
      </c>
      <c r="F77" s="79" t="s">
        <v>173</v>
      </c>
      <c r="G77" s="79" t="s">
        <v>194</v>
      </c>
      <c r="H77" s="76">
        <f t="shared" si="7"/>
        <v>800000</v>
      </c>
      <c r="I77" s="29">
        <v>800000</v>
      </c>
      <c r="J77" s="29"/>
      <c r="K77" s="29"/>
    </row>
    <row r="78" spans="1:11" s="23" customFormat="1" ht="30.75">
      <c r="A78" s="26"/>
      <c r="B78" s="77" t="s">
        <v>158</v>
      </c>
      <c r="C78" s="77" t="s">
        <v>159</v>
      </c>
      <c r="D78" s="77" t="s">
        <v>160</v>
      </c>
      <c r="E78" s="78" t="s">
        <v>161</v>
      </c>
      <c r="F78" s="79" t="s">
        <v>162</v>
      </c>
      <c r="G78" s="79" t="s">
        <v>163</v>
      </c>
      <c r="H78" s="76">
        <f t="shared" si="7"/>
        <v>1000000</v>
      </c>
      <c r="I78" s="29">
        <v>1000000</v>
      </c>
      <c r="J78" s="29"/>
      <c r="K78" s="29"/>
    </row>
    <row r="79" spans="1:11" s="23" customFormat="1" ht="30.75">
      <c r="A79" s="26"/>
      <c r="B79" s="77" t="s">
        <v>164</v>
      </c>
      <c r="C79" s="77" t="s">
        <v>165</v>
      </c>
      <c r="D79" s="77" t="s">
        <v>160</v>
      </c>
      <c r="E79" s="78" t="s">
        <v>166</v>
      </c>
      <c r="F79" s="79" t="s">
        <v>162</v>
      </c>
      <c r="G79" s="79" t="s">
        <v>163</v>
      </c>
      <c r="H79" s="76">
        <f t="shared" si="7"/>
        <v>195000</v>
      </c>
      <c r="I79" s="29"/>
      <c r="J79" s="29">
        <v>195000</v>
      </c>
      <c r="K79" s="29"/>
    </row>
    <row r="80" spans="1:11" s="23" customFormat="1" ht="46.5">
      <c r="A80" s="26"/>
      <c r="B80" s="77" t="s">
        <v>167</v>
      </c>
      <c r="C80" s="77" t="s">
        <v>168</v>
      </c>
      <c r="D80" s="77" t="s">
        <v>150</v>
      </c>
      <c r="E80" s="78" t="s">
        <v>169</v>
      </c>
      <c r="F80" s="79" t="s">
        <v>173</v>
      </c>
      <c r="G80" s="79" t="s">
        <v>194</v>
      </c>
      <c r="H80" s="76">
        <f t="shared" si="7"/>
        <v>1510000</v>
      </c>
      <c r="I80" s="29">
        <f>2000000-1000000</f>
        <v>1000000</v>
      </c>
      <c r="J80" s="29">
        <v>510000</v>
      </c>
      <c r="K80" s="29"/>
    </row>
    <row r="81" spans="1:11" s="23" customFormat="1" ht="30.75">
      <c r="A81" s="26"/>
      <c r="B81" s="77" t="s">
        <v>167</v>
      </c>
      <c r="C81" s="77" t="s">
        <v>168</v>
      </c>
      <c r="D81" s="77" t="s">
        <v>150</v>
      </c>
      <c r="E81" s="78" t="s">
        <v>169</v>
      </c>
      <c r="F81" s="79" t="s">
        <v>88</v>
      </c>
      <c r="G81" s="79" t="s">
        <v>92</v>
      </c>
      <c r="H81" s="76">
        <f t="shared" si="7"/>
        <v>160000</v>
      </c>
      <c r="I81" s="29">
        <v>100000</v>
      </c>
      <c r="J81" s="29">
        <v>60000</v>
      </c>
      <c r="K81" s="29"/>
    </row>
    <row r="82" spans="1:11" s="23" customFormat="1" ht="45" customHeight="1">
      <c r="A82" s="26"/>
      <c r="B82" s="43">
        <v>2418861</v>
      </c>
      <c r="C82" s="43">
        <v>8861</v>
      </c>
      <c r="D82" s="43">
        <v>490</v>
      </c>
      <c r="E82" s="39" t="s">
        <v>170</v>
      </c>
      <c r="F82" s="39" t="s">
        <v>171</v>
      </c>
      <c r="G82" s="20" t="s">
        <v>172</v>
      </c>
      <c r="H82" s="76">
        <f t="shared" si="7"/>
        <v>800000</v>
      </c>
      <c r="I82" s="28">
        <v>800000</v>
      </c>
      <c r="J82" s="59"/>
      <c r="K82" s="58"/>
    </row>
    <row r="83" spans="1:11" s="23" customFormat="1" ht="45" customHeight="1">
      <c r="A83" s="26"/>
      <c r="B83" s="43">
        <v>2419770</v>
      </c>
      <c r="C83" s="43">
        <v>9770</v>
      </c>
      <c r="D83" s="43">
        <v>180</v>
      </c>
      <c r="E83" s="39" t="s">
        <v>63</v>
      </c>
      <c r="F83" s="79" t="s">
        <v>162</v>
      </c>
      <c r="G83" s="79" t="s">
        <v>163</v>
      </c>
      <c r="H83" s="76">
        <f t="shared" si="7"/>
        <v>8005000</v>
      </c>
      <c r="I83" s="28"/>
      <c r="J83" s="28">
        <v>8005000</v>
      </c>
      <c r="K83" s="58"/>
    </row>
    <row r="84" spans="1:11" s="23" customFormat="1" ht="45">
      <c r="A84" s="26"/>
      <c r="B84" s="14" t="s">
        <v>96</v>
      </c>
      <c r="C84" s="14"/>
      <c r="D84" s="14"/>
      <c r="E84" s="17" t="s">
        <v>97</v>
      </c>
      <c r="F84" s="19" t="s">
        <v>57</v>
      </c>
      <c r="G84" s="19"/>
      <c r="H84" s="60">
        <f>H85</f>
        <v>1300000</v>
      </c>
      <c r="I84" s="60">
        <f>I85</f>
        <v>1300000</v>
      </c>
      <c r="J84" s="60">
        <f>J85</f>
        <v>0</v>
      </c>
      <c r="K84" s="60">
        <f>K85</f>
        <v>0</v>
      </c>
    </row>
    <row r="85" spans="1:11" s="23" customFormat="1" ht="45">
      <c r="A85" s="26"/>
      <c r="B85" s="14" t="s">
        <v>98</v>
      </c>
      <c r="C85" s="14"/>
      <c r="D85" s="14"/>
      <c r="E85" s="17" t="s">
        <v>97</v>
      </c>
      <c r="F85" s="19" t="s">
        <v>57</v>
      </c>
      <c r="G85" s="19"/>
      <c r="H85" s="60">
        <f aca="true" t="shared" si="8" ref="H85:H96">I85+J85</f>
        <v>1300000</v>
      </c>
      <c r="I85" s="60">
        <f>I86</f>
        <v>1300000</v>
      </c>
      <c r="J85" s="60">
        <f>J86</f>
        <v>0</v>
      </c>
      <c r="K85" s="60">
        <f>K86</f>
        <v>0</v>
      </c>
    </row>
    <row r="86" spans="1:11" s="23" customFormat="1" ht="36" customHeight="1">
      <c r="A86" s="26"/>
      <c r="B86" s="13" t="s">
        <v>139</v>
      </c>
      <c r="C86" s="13" t="s">
        <v>23</v>
      </c>
      <c r="D86" s="13" t="s">
        <v>6</v>
      </c>
      <c r="E86" s="83" t="s">
        <v>24</v>
      </c>
      <c r="F86" s="34" t="s">
        <v>183</v>
      </c>
      <c r="G86" s="34" t="s">
        <v>255</v>
      </c>
      <c r="H86" s="76">
        <f>I86+J86</f>
        <v>1300000</v>
      </c>
      <c r="I86" s="29">
        <v>1300000</v>
      </c>
      <c r="J86" s="68"/>
      <c r="K86" s="68"/>
    </row>
    <row r="87" spans="2:11" ht="45">
      <c r="B87" s="14" t="s">
        <v>25</v>
      </c>
      <c r="C87" s="14"/>
      <c r="D87" s="14"/>
      <c r="E87" s="17" t="s">
        <v>52</v>
      </c>
      <c r="F87" s="19" t="s">
        <v>57</v>
      </c>
      <c r="G87" s="19"/>
      <c r="H87" s="30">
        <f t="shared" si="8"/>
        <v>1300000</v>
      </c>
      <c r="I87" s="30">
        <f>I88</f>
        <v>1300000</v>
      </c>
      <c r="J87" s="30">
        <f>J88</f>
        <v>0</v>
      </c>
      <c r="K87" s="30">
        <f>K88</f>
        <v>0</v>
      </c>
    </row>
    <row r="88" spans="2:11" ht="45">
      <c r="B88" s="14" t="s">
        <v>26</v>
      </c>
      <c r="C88" s="14"/>
      <c r="D88" s="14"/>
      <c r="E88" s="17" t="s">
        <v>52</v>
      </c>
      <c r="F88" s="19" t="s">
        <v>57</v>
      </c>
      <c r="G88" s="19"/>
      <c r="H88" s="30">
        <f t="shared" si="8"/>
        <v>1300000</v>
      </c>
      <c r="I88" s="30">
        <f>SUM(I89:I90)</f>
        <v>1300000</v>
      </c>
      <c r="J88" s="30">
        <f>SUM(J89:J90)</f>
        <v>0</v>
      </c>
      <c r="K88" s="30">
        <f>SUM(K89:K90)</f>
        <v>0</v>
      </c>
    </row>
    <row r="89" spans="2:11" ht="62.25" customHeight="1">
      <c r="B89" s="13" t="s">
        <v>186</v>
      </c>
      <c r="C89" s="13" t="s">
        <v>187</v>
      </c>
      <c r="D89" s="13" t="s">
        <v>188</v>
      </c>
      <c r="E89" s="73" t="s">
        <v>189</v>
      </c>
      <c r="F89" s="80" t="s">
        <v>190</v>
      </c>
      <c r="G89" s="20" t="s">
        <v>191</v>
      </c>
      <c r="H89" s="85">
        <f>I89+J89</f>
        <v>800000</v>
      </c>
      <c r="I89" s="86">
        <v>800000</v>
      </c>
      <c r="J89" s="71"/>
      <c r="K89" s="72"/>
    </row>
    <row r="90" spans="2:11" ht="30.75">
      <c r="B90" s="13" t="s">
        <v>27</v>
      </c>
      <c r="C90" s="13" t="s">
        <v>23</v>
      </c>
      <c r="D90" s="13" t="s">
        <v>6</v>
      </c>
      <c r="E90" s="73" t="s">
        <v>24</v>
      </c>
      <c r="F90" s="80" t="s">
        <v>192</v>
      </c>
      <c r="G90" s="20" t="s">
        <v>138</v>
      </c>
      <c r="H90" s="85">
        <f t="shared" si="8"/>
        <v>500000</v>
      </c>
      <c r="I90" s="86">
        <f>200000+300000</f>
        <v>500000</v>
      </c>
      <c r="J90" s="86"/>
      <c r="K90" s="86"/>
    </row>
    <row r="91" spans="2:11" ht="45">
      <c r="B91" s="14" t="s">
        <v>20</v>
      </c>
      <c r="C91" s="14"/>
      <c r="D91" s="14"/>
      <c r="E91" s="17" t="s">
        <v>53</v>
      </c>
      <c r="F91" s="19" t="s">
        <v>57</v>
      </c>
      <c r="G91" s="19"/>
      <c r="H91" s="30">
        <f t="shared" si="8"/>
        <v>1738000</v>
      </c>
      <c r="I91" s="30">
        <f aca="true" t="shared" si="9" ref="I91:K92">I92</f>
        <v>0</v>
      </c>
      <c r="J91" s="30">
        <f t="shared" si="9"/>
        <v>1738000</v>
      </c>
      <c r="K91" s="30">
        <f t="shared" si="9"/>
        <v>0</v>
      </c>
    </row>
    <row r="92" spans="1:11" s="16" customFormat="1" ht="45">
      <c r="A92" s="15"/>
      <c r="B92" s="14" t="s">
        <v>21</v>
      </c>
      <c r="C92" s="14"/>
      <c r="D92" s="14"/>
      <c r="E92" s="17" t="s">
        <v>53</v>
      </c>
      <c r="F92" s="19" t="s">
        <v>57</v>
      </c>
      <c r="G92" s="19"/>
      <c r="H92" s="30">
        <f t="shared" si="8"/>
        <v>1738000</v>
      </c>
      <c r="I92" s="30">
        <f>I93</f>
        <v>0</v>
      </c>
      <c r="J92" s="30">
        <f t="shared" si="9"/>
        <v>1738000</v>
      </c>
      <c r="K92" s="30">
        <f t="shared" si="9"/>
        <v>0</v>
      </c>
    </row>
    <row r="93" spans="2:11" ht="35.25" customHeight="1">
      <c r="B93" s="13" t="s">
        <v>22</v>
      </c>
      <c r="C93" s="13" t="s">
        <v>18</v>
      </c>
      <c r="D93" s="13" t="s">
        <v>5</v>
      </c>
      <c r="E93" s="73" t="s">
        <v>19</v>
      </c>
      <c r="F93" s="20" t="s">
        <v>184</v>
      </c>
      <c r="G93" s="67"/>
      <c r="H93" s="74">
        <f t="shared" si="8"/>
        <v>1738000</v>
      </c>
      <c r="I93" s="74"/>
      <c r="J93" s="28">
        <v>1738000</v>
      </c>
      <c r="K93" s="74"/>
    </row>
    <row r="94" spans="1:11" s="23" customFormat="1" ht="45">
      <c r="A94" s="26"/>
      <c r="B94" s="14" t="s">
        <v>74</v>
      </c>
      <c r="C94" s="14"/>
      <c r="D94" s="14"/>
      <c r="E94" s="17" t="s">
        <v>75</v>
      </c>
      <c r="F94" s="19" t="s">
        <v>57</v>
      </c>
      <c r="G94" s="19"/>
      <c r="H94" s="30">
        <f t="shared" si="8"/>
        <v>2000000</v>
      </c>
      <c r="I94" s="30">
        <f aca="true" t="shared" si="10" ref="I94:K95">I95</f>
        <v>2000000</v>
      </c>
      <c r="J94" s="30">
        <f t="shared" si="10"/>
        <v>0</v>
      </c>
      <c r="K94" s="30">
        <f t="shared" si="10"/>
        <v>0</v>
      </c>
    </row>
    <row r="95" spans="1:11" s="23" customFormat="1" ht="45">
      <c r="A95" s="26"/>
      <c r="B95" s="14" t="s">
        <v>76</v>
      </c>
      <c r="C95" s="14"/>
      <c r="D95" s="14"/>
      <c r="E95" s="17" t="s">
        <v>75</v>
      </c>
      <c r="F95" s="19" t="s">
        <v>57</v>
      </c>
      <c r="G95" s="19"/>
      <c r="H95" s="30">
        <f t="shared" si="8"/>
        <v>2000000</v>
      </c>
      <c r="I95" s="30">
        <f t="shared" si="10"/>
        <v>2000000</v>
      </c>
      <c r="J95" s="30">
        <f t="shared" si="10"/>
        <v>0</v>
      </c>
      <c r="K95" s="30">
        <f t="shared" si="10"/>
        <v>0</v>
      </c>
    </row>
    <row r="96" spans="1:11" s="23" customFormat="1" ht="30.75">
      <c r="A96" s="26"/>
      <c r="B96" s="13" t="s">
        <v>77</v>
      </c>
      <c r="C96" s="33">
        <v>7430</v>
      </c>
      <c r="D96" s="13" t="s">
        <v>78</v>
      </c>
      <c r="E96" s="73" t="s">
        <v>79</v>
      </c>
      <c r="F96" s="34" t="s">
        <v>87</v>
      </c>
      <c r="G96" s="20" t="s">
        <v>91</v>
      </c>
      <c r="H96" s="74">
        <f t="shared" si="8"/>
        <v>2000000</v>
      </c>
      <c r="I96" s="28">
        <v>2000000</v>
      </c>
      <c r="J96" s="59"/>
      <c r="K96" s="58"/>
    </row>
    <row r="97" spans="1:11" s="31" customFormat="1" ht="17.25">
      <c r="A97" s="2"/>
      <c r="B97" s="45"/>
      <c r="C97" s="45"/>
      <c r="D97" s="46"/>
      <c r="E97" s="47" t="s">
        <v>60</v>
      </c>
      <c r="F97" s="48"/>
      <c r="G97" s="48"/>
      <c r="H97" s="61">
        <f>I97+J97</f>
        <v>153144590</v>
      </c>
      <c r="I97" s="61">
        <f>I9+I13+I17+I20+I39+I45+I52+I63+I69+I72+I75+I84+I87+I91+I94</f>
        <v>112645490</v>
      </c>
      <c r="J97" s="61">
        <f>J9+J13+J17+J20+J39+J45+J52+J63+J69+J72+J75+J84+J87+J91+J94</f>
        <v>40499100</v>
      </c>
      <c r="K97" s="61">
        <f>K9+K13+K17+K20+K39+K45+K52+K63+K69+K72+K75+K84+K87+K91+K94</f>
        <v>19969000</v>
      </c>
    </row>
    <row r="98" ht="18" customHeight="1"/>
    <row r="99" spans="2:11" ht="53.25" customHeight="1">
      <c r="B99" s="107" t="s">
        <v>250</v>
      </c>
      <c r="C99" s="107"/>
      <c r="D99" s="107"/>
      <c r="E99" s="107"/>
      <c r="F99" s="22"/>
      <c r="G99" s="22"/>
      <c r="H99" s="22"/>
      <c r="I99" s="115" t="s">
        <v>89</v>
      </c>
      <c r="J99" s="115"/>
      <c r="K99" s="115"/>
    </row>
    <row r="100" spans="2:16" ht="20.25" customHeight="1"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2"/>
      <c r="M100" s="12"/>
      <c r="N100" s="12"/>
      <c r="O100" s="12"/>
      <c r="P100" s="12"/>
    </row>
    <row r="101" spans="2:16" ht="19.5" customHeight="1"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2"/>
      <c r="M101" s="12"/>
      <c r="N101" s="12"/>
      <c r="O101" s="12"/>
      <c r="P101" s="12"/>
    </row>
  </sheetData>
  <sheetProtection/>
  <mergeCells count="17">
    <mergeCell ref="I99:K99"/>
    <mergeCell ref="G1:K1"/>
    <mergeCell ref="G6:G7"/>
    <mergeCell ref="H6:H7"/>
    <mergeCell ref="I6:I7"/>
    <mergeCell ref="B100:K100"/>
    <mergeCell ref="B4:C4"/>
    <mergeCell ref="B101:K101"/>
    <mergeCell ref="B2:K2"/>
    <mergeCell ref="B99:E99"/>
    <mergeCell ref="J6:K6"/>
    <mergeCell ref="B6:B7"/>
    <mergeCell ref="C6:C7"/>
    <mergeCell ref="D6:D7"/>
    <mergeCell ref="E6:E7"/>
    <mergeCell ref="F6:F7"/>
    <mergeCell ref="B3:C3"/>
  </mergeCells>
  <printOptions/>
  <pageMargins left="0.6692913385826772" right="0.5118110236220472" top="0.7480314960629921" bottom="0.35433070866141736" header="0.35433070866141736" footer="0.35433070866141736"/>
  <pageSetup fitToHeight="32" horizontalDpi="600" verticalDpi="600" orientation="landscape" paperSize="9" scale="57" r:id="rId1"/>
  <headerFooter differentFirst="1" alignWithMargins="0">
    <oddHeader>&amp;C&amp;P</oddHeader>
  </headerFooter>
  <rowBreaks count="2" manualBreakCount="2">
    <brk id="57" max="10" man="1"/>
    <brk id="10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Tetyana_T</cp:lastModifiedBy>
  <cp:lastPrinted>2021-12-24T08:31:24Z</cp:lastPrinted>
  <dcterms:created xsi:type="dcterms:W3CDTF">2014-01-17T10:52:16Z</dcterms:created>
  <dcterms:modified xsi:type="dcterms:W3CDTF">2021-12-28T09:09:08Z</dcterms:modified>
  <cp:category/>
  <cp:version/>
  <cp:contentType/>
  <cp:contentStatus/>
</cp:coreProperties>
</file>