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0" windowWidth="10380" windowHeight="4940" tabRatio="819" activeTab="0"/>
  </bookViews>
  <sheets>
    <sheet name="додаток 5" sheetId="1" r:id="rId1"/>
  </sheets>
  <definedNames>
    <definedName name="_xlnm.Print_Titles" localSheetId="0">'додаток 5'!$9:$9</definedName>
    <definedName name="_xlnm.Print_Area" localSheetId="0">'додаток 5'!$A$1:$J$80</definedName>
  </definedNames>
  <calcPr fullCalcOnLoad="1"/>
</workbook>
</file>

<file path=xl/sharedStrings.xml><?xml version="1.0" encoding="utf-8"?>
<sst xmlns="http://schemas.openxmlformats.org/spreadsheetml/2006/main" count="213" uniqueCount="159">
  <si>
    <t>до рішення Рівненської  обласної ради</t>
  </si>
  <si>
    <t>Перший заступник голови обласної ради</t>
  </si>
  <si>
    <t>0490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</si>
  <si>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</si>
  <si>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</si>
  <si>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</si>
  <si>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0700000</t>
  </si>
  <si>
    <t>0710000</t>
  </si>
  <si>
    <t>Код Функціональної класифікації видатків та кредитування бюджету</t>
  </si>
  <si>
    <t>УСЬОГО</t>
  </si>
  <si>
    <t>Усього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</si>
  <si>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</si>
  <si>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</si>
  <si>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</si>
  <si>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</si>
  <si>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</si>
  <si>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</si>
  <si>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</si>
  <si>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</si>
  <si>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</si>
  <si>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</si>
  <si>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Сергій СВИСТАЛЮК</t>
  </si>
  <si>
    <t>0600000</t>
  </si>
  <si>
    <t>0610000</t>
  </si>
  <si>
    <t>0990</t>
  </si>
  <si>
    <t>Зміни до розподілу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та іншими капітальними видатками  у 2021 році</t>
  </si>
  <si>
    <t>"Про внесення змін до обласного бюджету Рівненської області на 2021 рік"</t>
  </si>
  <si>
    <t>за рахунок інших субвенцій з місцевих бюджетів</t>
  </si>
  <si>
    <t>0611142</t>
  </si>
  <si>
    <t>1142</t>
  </si>
  <si>
    <t>Інші програми та заходи у сфері освіти</t>
  </si>
  <si>
    <t xml:space="preserve">Департамент цивільного захисту та охорони здоров’я населення Рівненської обласної державної адміністрації </t>
  </si>
  <si>
    <t>2021-2022</t>
  </si>
  <si>
    <t>Департамент освіти і науки Рівненської обласної державної адміністрації</t>
  </si>
  <si>
    <t>1517368</t>
  </si>
  <si>
    <t>7368</t>
  </si>
  <si>
    <t>Виконання інвестиційних проектів за рахунок субвенцій з інших бюджетів</t>
  </si>
  <si>
    <t>Реконструкція будівлі СДЮСШОР №2 в м.Рівне, вул. Євгена Коновальця, 17А (в т.ч. виготовлення проектно-кошторисної документації)</t>
  </si>
  <si>
    <t>0712020</t>
  </si>
  <si>
    <t>0732</t>
  </si>
  <si>
    <t xml:space="preserve">Спеціалізована стаціонарна медична допомога населенню </t>
  </si>
  <si>
    <t>0800000</t>
  </si>
  <si>
    <t>Департамент соціальної політики Рівненської  обласної державної адміністрації</t>
  </si>
  <si>
    <t>0810000</t>
  </si>
  <si>
    <t>0817323</t>
  </si>
  <si>
    <t>0443</t>
  </si>
  <si>
    <t>Будівництво  установ та закладів соціальної сфери</t>
  </si>
  <si>
    <t>Капітальний ремонт протипожежного водоймища комунального закладу "Рівненський психоневрологічний інтернат" Рівненської обласної ради, вул, Лісова,1,с.Боянівка Рівненського району</t>
  </si>
  <si>
    <t>Додаток  5</t>
  </si>
  <si>
    <t>з бюджету Березнівської міської територіальної громади Рівненського району</t>
  </si>
  <si>
    <t>з бюджету Рівненської міської територіальної громади Рівненського району</t>
  </si>
  <si>
    <t>Реконструкція радіотехнічних засобів навігації та посадки аеродромного комплексу ОКП “Міжнародний аеропорт Рівне” за адресою: вул. Авіаторів, 5А, с. Велика Омеляна, Рівненський район Рівненська область</t>
  </si>
  <si>
    <t>2021 - 2022</t>
  </si>
  <si>
    <t>1517380</t>
  </si>
  <si>
    <t>7380</t>
  </si>
  <si>
    <t>Виконання інвестиційних проектів за рахунок інших субвенцій з державного бюджету</t>
  </si>
  <si>
    <t>за рахунок субвенції з державного бюджету місцевим бюджетам на реалізацію інфраструктурних проектів та розвиток об'єктів соціально-культурної сфери</t>
  </si>
  <si>
    <t>2020 - 2021</t>
  </si>
  <si>
    <t>1517321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</si>
  <si>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</si>
  <si>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Реконструкція будівлі Горбаківського НВК по вул. Шкільній, 8 в с. Горбаків Гощанського району Рівненської області</t>
  </si>
  <si>
    <t>Реконструкція головного корпусу та поліклініки Рівненської обласної клінічної лікарні за адресою: вул. Київська, 78-г,  м. Рівне (в т.ч. виготовлення проектної документації)</t>
  </si>
  <si>
    <t>Реконструкція кардіологічного корпусу  Рівненської обласної клінічної лікарні за адресою: вул. Київська, 78-г, м. Рівне (в т.ч. виготовлення проектної документації)</t>
  </si>
  <si>
    <t>Реконструкція приймального відділення Рівненської обласної клінічної лікарні за адресою: вул. Київська, 78-г, м. Рівне (в т.ч. коригування проектної документації)</t>
  </si>
  <si>
    <t>1517322</t>
  </si>
  <si>
    <t>7322</t>
  </si>
  <si>
    <t>Будівництво медичних установ та закладів</t>
  </si>
  <si>
    <t xml:space="preserve">Реконструкція будівлі Комунального закладу "Рівненська обласна універсальна наукова бібліотека" Рівненської обласної ради по вул. Короленка, 6, м. Рівне (в т.ч. коригування проектної документації) </t>
  </si>
  <si>
    <t>2018 - 2021</t>
  </si>
  <si>
    <t>1517324</t>
  </si>
  <si>
    <t>7324</t>
  </si>
  <si>
    <t>Будівництво установ та закладів культури</t>
  </si>
  <si>
    <t>Капітальний ремонт покриття перону ОКП "Міжнародний аеропорт Рівне" за адресою: вулиця Авіаторів, 5 А, с. Велика Омеляна, Рівненський район Рівненська область (у т.ч. проєктно-кошторисна документація)</t>
  </si>
  <si>
    <t>Капітальний ремонт покриття руліжної доріжки ОКП "Міжнародний аеропорт Рівне" за адресою: вулиця Авіаторів, 5 А, с. Велика Омеляна, Рівненський район Рівненська область (у т.ч. проєктно-кошторисна документація)</t>
  </si>
  <si>
    <t>Капітальний ремонт дитячого будинку сімейного типу за адресою: Рівненська область, Рівненський район, с. Олександрія, вул. Санаторна, буд. 4 (в т.ч. виготовлення проектної документації)</t>
  </si>
  <si>
    <t>1517330</t>
  </si>
  <si>
    <t>7330</t>
  </si>
  <si>
    <t>Будівництво інших об'єктів комунальної власності</t>
  </si>
  <si>
    <t>Реконструкція флагштоків та благоустрій прилеглої території за адресою: Майдан Просвіти, 1 м. Рівне (в т.ч. виготовлення проектної документації)</t>
  </si>
  <si>
    <t>Капітальний ремонт огорожі ОКП "Міжнародний аеропорт Рівне" за адресою: вулиця Авіаторів, 5 А, с. Велика Омеляна, Рівненський район Рівненська область  (у т.ч. проєктно-кошторисна документація)</t>
  </si>
  <si>
    <t>Коригування проектно-кошторисної документації по об'єкту "Будівництво універсального спортивного залу спортивного комплексу комунального закладу 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м. Рівне)</t>
  </si>
  <si>
    <t xml:space="preserve">Будівництво спортивного комплексу по вул. Я. Мудрого, 1 в м. Сарни </t>
  </si>
  <si>
    <t>2015 - 2021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</si>
  <si>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</si>
  <si>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</si>
  <si>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</si>
  <si>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</si>
  <si>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</si>
  <si>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гоcпітальних округах</t>
  </si>
  <si>
    <t>1515048</t>
  </si>
  <si>
    <t>5048</t>
  </si>
  <si>
    <t>0810</t>
  </si>
  <si>
    <t>Розвиток спортивної інфраструктури</t>
  </si>
  <si>
    <t>2018 - 2022</t>
  </si>
  <si>
    <t>Будівництво універсального спортивного залу спортивного комплексу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м. Рівне)</t>
  </si>
  <si>
    <t>Реконструкція приймального відділення КНП "Березнівська центральна районна лікарня" Березнівської районної ради на вул. Київська, 19 в м. Березне, Рівненської області</t>
  </si>
  <si>
    <t>Реконструкція приймального відділення Терапевтичний корпус КНП "Рокитнівська ЦРЛ" Рокитнівської районної ради Рівненської області по вул. Руслана Дубовця, 30 смт Рокитне Рокитнівського району Рівненської області</t>
  </si>
  <si>
    <t>Будівництво нового хірургічного корпусу обласної клінічної лікарні за адресою: м. Рівне, вул. Київська, 78-Г (в т.ч. виготовлення проектної документації)</t>
  </si>
  <si>
    <t>Реконструкція корпусу лікарні "А-6" Рівненської обласної дитячої лікарні за адресою: вул. Київська, 60, м. Рівне (в т.ч. виготовлення проєктної документації)</t>
  </si>
  <si>
    <t>1517325</t>
  </si>
  <si>
    <t>7325</t>
  </si>
  <si>
    <r>
      <t>Будівництво</t>
    </r>
    <r>
      <rPr>
        <sz val="12"/>
        <rFont val="Times New Roman"/>
        <family val="1"/>
      </rPr>
      <t xml:space="preserve"> споруд, установ та закладів фізичної культури і спорту</t>
    </r>
  </si>
  <si>
    <t xml:space="preserve">Реконструкція спортивного залу за адресою: Рівненська обл., м. Костопіль, вул. Гвардійська, 7 (в т.ч. виготовлення проектної документації) </t>
  </si>
  <si>
    <t xml:space="preserve">Будівництво пансіону за адресою Рівненська обл., м. Костопіль вул. Данила Галицького 7 (в т.ч. виготовлення проектної документації) </t>
  </si>
  <si>
    <t>Реконструкція навчального корпусу літ. Ж-2 за адресою: Рівненська обл., м. Костопіль вул. Данила Галицького 7 (в т.ч. виготовлення проектної документації)</t>
  </si>
  <si>
    <t>Капітальний ремонт дитячого будинку сімейного типу за адресою: Рівненська область, Рівненський район, с. Олександрія, 
вул. Санаторна, буд. 4 (в т.ч. виготовлення проектної документації)</t>
  </si>
  <si>
    <t>1517463</t>
  </si>
  <si>
    <t>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</si>
  <si>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</si>
  <si>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</si>
  <si>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з бюджету Корецької міської територіальної громади  Рівненського району</t>
  </si>
  <si>
    <t>Капітальний ремонт  вул.Київська на ділянці від № 178 до буд. № 206 м.Корець Рівненської області</t>
  </si>
  <si>
    <t>Капітальний ремонт  вул.Київської на ділянці від буд. № 178 до буд. № 206 в м.Корець Рівненської області</t>
  </si>
  <si>
    <t>1519770</t>
  </si>
  <si>
    <t>9770</t>
  </si>
  <si>
    <t>0180</t>
  </si>
  <si>
    <t xml:space="preserve">Інші субвенції з місцевого бюджету </t>
  </si>
  <si>
    <t>в т.ч.</t>
  </si>
  <si>
    <t>1017324</t>
  </si>
  <si>
    <r>
      <t>Будівництво</t>
    </r>
    <r>
      <rPr>
        <sz val="12"/>
        <rFont val="Times New Roman"/>
        <family val="1"/>
      </rPr>
      <t xml:space="preserve"> установ та закладів культури</t>
    </r>
  </si>
  <si>
    <t xml:space="preserve">Капітальний ремонт сходів на перепаді рельєфу території КЗ «Рівненський обласний академічний український музично-драматичний театр» РОР (зі сторін вул. Пересопницька та вул. Гетьмана Сагайдачного) на Театральна площа, 1 в м. Рівному </t>
  </si>
  <si>
    <t>1000000</t>
  </si>
  <si>
    <t>Управління культури і туризму Рівненської  обласної державної адміністрації</t>
  </si>
  <si>
    <t>1010000</t>
  </si>
  <si>
    <t>1517363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</si>
  <si>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</si>
  <si>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</si>
  <si>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дошкільного навчального закладу ясла-садок за адресою вул. Коновальця, 16, у м.  Рівному</t>
  </si>
  <si>
    <t>2019-2022</t>
  </si>
  <si>
    <t>Будівництво дошкільного навчального закладу комбінованого типу (ясла-садок)                             по вул. Грушевського в м. Сарни Рівненської області</t>
  </si>
  <si>
    <t>2019-2023</t>
  </si>
  <si>
    <t>Реконструкція системи світлосигнального обладнання ОКП “Міжнародний аеропорт Рівне” за адресою: вулиця Авіаторів, 5 А, с. Велике Омеляна, Рівненський район, Рівненська область”</t>
  </si>
  <si>
    <t>Будівництво пансіону за адресою Рівненська обл., м.Костопіль вул. Данила Галицького 7 (в т.ч. виготовлення проектної документації)</t>
  </si>
  <si>
    <t>Реконструкція навчального корпусу літ.Ж-2 за адресою: Рівненська обл., м.Костопіль, вул. Данила Галицького, 7 (в т.ч. виготовлення проектної документації)</t>
  </si>
  <si>
    <t>Реконструкція спортивного залу за адресою: Рівненська обл., м.Костопіль, вул.Гвардійська, 7 (в т.ч. виготовлення проектної документації)</t>
  </si>
  <si>
    <t>з бюджету Костопільської міської територіальної громади Рівненського району</t>
  </si>
  <si>
    <t>Реконструкція проїзду та автостоянки біля ізоляційно-діагностичного корпусу та поліклініки КП "Рівненська обласна дитяча лікарня " РІвненської обласної ради за адресою: вул.Київська, 60 м.Рівне"</t>
  </si>
  <si>
    <t>2018-2022</t>
  </si>
  <si>
    <t>з бюджету Соснівської селищної територіальної громади Рівненського району</t>
  </si>
  <si>
    <t>Співфінансування об`єкту "Реконструкція приймального відділення КНП «Березнівська центральна районна лікарня» Березнівської районної ради на вул. Київська, 19 в м. Березне Рівненської області"</t>
  </si>
  <si>
    <t>2020-2021</t>
  </si>
  <si>
    <t>0712152</t>
  </si>
  <si>
    <t>0763</t>
  </si>
  <si>
    <t>Інші програми та заходи у сфері охорони здоров’я</t>
  </si>
  <si>
    <t>за рахунок  субвенції з державного бюджету місцевим бюджетам на закупівлю опорними закладами охорони здоров'я послуг щодо проектування та встановлення кисневих станцій</t>
  </si>
  <si>
    <t>0717367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</si>
  <si>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</si>
  <si>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</si>
  <si>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</si>
  <si>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</si>
  <si>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</si>
  <si>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1217670</t>
  </si>
  <si>
    <t>7670</t>
  </si>
  <si>
    <t>Внески до статутного капіталу суб’єктів господарювання</t>
  </si>
  <si>
    <t>0717693</t>
  </si>
  <si>
    <t>7693</t>
  </si>
  <si>
    <t>Інші заходи, пов'язані з економічною діяльністю</t>
  </si>
  <si>
    <t>Виготовлення проектної документації по об'єкту "Реконструкція спортивного комплексу по вул. Зірненська, 10 в м. Березне Рівненської області"</t>
  </si>
  <si>
    <t>від 17 грудня 2021 року № 424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</si>
</sst>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"/>
    <numFmt numFmtId="211" formatCode="#,##0.0000"/>
  </numFmts>
  <fonts count="6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9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14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5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top" wrapText="1"/>
    </xf>
    <xf numFmtId="3" fontId="1" fillId="0" borderId="10" xfId="0" applyNumberFormat="1" applyFont="1" applyFill="1" applyBorder="1" applyAlignment="1" applyProtection="1">
      <alignment vertical="top"/>
      <protection/>
    </xf>
    <xf numFmtId="0" fontId="17" fillId="34" borderId="10" xfId="0" applyFont="1" applyFill="1" applyBorder="1" applyAlignment="1">
      <alignment horizontal="left" vertical="center" wrapText="1"/>
    </xf>
    <xf numFmtId="199" fontId="2" fillId="0" borderId="10" xfId="54" applyNumberFormat="1" applyFont="1" applyBorder="1" applyAlignment="1">
      <alignment vertical="top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199" fontId="17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188" fontId="17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top" wrapText="1"/>
    </xf>
    <xf numFmtId="199" fontId="2" fillId="0" borderId="1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vertical="top"/>
      <protection/>
    </xf>
    <xf numFmtId="0" fontId="1" fillId="33" borderId="10" xfId="60" applyFont="1" applyFill="1" applyBorder="1" applyAlignment="1">
      <alignment horizontal="center" vertical="top" wrapText="1"/>
      <protection/>
    </xf>
    <xf numFmtId="0" fontId="1" fillId="33" borderId="10" xfId="60" applyFont="1" applyFill="1" applyBorder="1" applyAlignment="1">
      <alignment horizontal="right" vertical="top" wrapText="1"/>
      <protection/>
    </xf>
    <xf numFmtId="0" fontId="1" fillId="33" borderId="10" xfId="60" applyFont="1" applyFill="1" applyBorder="1" applyAlignment="1">
      <alignment vertical="top" wrapText="1"/>
      <protection/>
    </xf>
    <xf numFmtId="2" fontId="2" fillId="33" borderId="10" xfId="60" applyNumberFormat="1" applyFont="1" applyFill="1" applyBorder="1" applyAlignment="1">
      <alignment vertical="center" wrapText="1"/>
      <protection/>
    </xf>
    <xf numFmtId="4" fontId="1" fillId="33" borderId="10" xfId="60" applyNumberFormat="1" applyFont="1" applyFill="1" applyBorder="1" applyAlignment="1">
      <alignment horizontal="right" vertical="center"/>
      <protection/>
    </xf>
    <xf numFmtId="3" fontId="1" fillId="33" borderId="10" xfId="60" applyNumberFormat="1" applyFont="1" applyFill="1" applyBorder="1" applyAlignment="1">
      <alignment horizontal="right" vertical="center"/>
      <protection/>
    </xf>
    <xf numFmtId="4" fontId="2" fillId="0" borderId="10" xfId="60" applyNumberFormat="1" applyFont="1" applyBorder="1" applyAlignment="1">
      <alignment horizontal="right" vertical="center" wrapText="1"/>
      <protection/>
    </xf>
    <xf numFmtId="0" fontId="18" fillId="0" borderId="10" xfId="60" applyFont="1" applyBorder="1" applyAlignment="1">
      <alignment horizontal="right" vertical="center" wrapText="1"/>
      <protection/>
    </xf>
    <xf numFmtId="4" fontId="18" fillId="0" borderId="10" xfId="60" applyNumberFormat="1" applyFont="1" applyBorder="1" applyAlignment="1">
      <alignment horizontal="right" vertical="center" wrapText="1"/>
      <protection/>
    </xf>
    <xf numFmtId="188" fontId="18" fillId="0" borderId="10" xfId="60" applyNumberFormat="1" applyFont="1" applyBorder="1" applyAlignment="1">
      <alignment horizontal="right" vertical="center" wrapText="1"/>
      <protection/>
    </xf>
    <xf numFmtId="199" fontId="59" fillId="0" borderId="10" xfId="60" applyNumberFormat="1" applyFont="1" applyBorder="1" applyAlignment="1">
      <alignment horizontal="right" vertical="center" wrapText="1"/>
      <protection/>
    </xf>
    <xf numFmtId="0" fontId="17" fillId="0" borderId="10" xfId="60" applyFont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right" vertical="center" wrapText="1"/>
    </xf>
    <xf numFmtId="199" fontId="17" fillId="0" borderId="10" xfId="54" applyNumberFormat="1" applyFont="1" applyBorder="1" applyAlignment="1">
      <alignment vertical="top" wrapText="1"/>
      <protection/>
    </xf>
    <xf numFmtId="4" fontId="17" fillId="0" borderId="10" xfId="60" applyNumberFormat="1" applyFont="1" applyBorder="1" applyAlignment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17" fillId="0" borderId="10" xfId="60" applyFont="1" applyBorder="1" applyAlignment="1">
      <alignment horizontal="right" vertical="center" wrapText="1"/>
      <protection/>
    </xf>
    <xf numFmtId="188" fontId="17" fillId="0" borderId="10" xfId="60" applyNumberFormat="1" applyFont="1" applyBorder="1" applyAlignment="1">
      <alignment horizontal="right" vertical="center" wrapText="1"/>
      <protection/>
    </xf>
    <xf numFmtId="199" fontId="17" fillId="0" borderId="10" xfId="60" applyNumberFormat="1" applyFont="1" applyBorder="1" applyAlignment="1">
      <alignment horizontal="right" vertical="center" wrapText="1"/>
      <protection/>
    </xf>
    <xf numFmtId="49" fontId="1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vertical="center"/>
    </xf>
    <xf numFmtId="188" fontId="2" fillId="34" borderId="10" xfId="0" applyNumberFormat="1" applyFont="1" applyFill="1" applyBorder="1" applyAlignment="1">
      <alignment vertical="center" wrapText="1"/>
    </xf>
    <xf numFmtId="210" fontId="60" fillId="0" borderId="10" xfId="0" applyNumberFormat="1" applyFont="1" applyBorder="1" applyAlignment="1">
      <alignment horizontal="center" vertical="center" wrapText="1"/>
    </xf>
    <xf numFmtId="210" fontId="6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17" fillId="34" borderId="10" xfId="0" applyFont="1" applyFill="1" applyBorder="1" applyAlignment="1">
      <alignment horizontal="right" vertical="center" wrapText="1"/>
    </xf>
    <xf numFmtId="4" fontId="17" fillId="35" borderId="10" xfId="0" applyNumberFormat="1" applyFont="1" applyFill="1" applyBorder="1" applyAlignment="1">
      <alignment vertical="center"/>
    </xf>
    <xf numFmtId="188" fontId="17" fillId="34" borderId="10" xfId="0" applyNumberFormat="1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left" vertical="center" wrapText="1"/>
    </xf>
    <xf numFmtId="1" fontId="17" fillId="0" borderId="10" xfId="0" applyNumberFormat="1" applyFont="1" applyBorder="1" applyAlignment="1">
      <alignment horizontal="right" vertical="center" wrapText="1"/>
    </xf>
    <xf numFmtId="1" fontId="61" fillId="0" borderId="10" xfId="0" applyNumberFormat="1" applyFont="1" applyBorder="1" applyAlignment="1">
      <alignment horizontal="right" vertical="center" wrapText="1"/>
    </xf>
    <xf numFmtId="4" fontId="61" fillId="36" borderId="10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3" fontId="17" fillId="35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99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199" fontId="21" fillId="0" borderId="10" xfId="0" applyNumberFormat="1" applyFont="1" applyFill="1" applyBorder="1" applyAlignment="1" applyProtection="1">
      <alignment horizontal="left" vertical="center" wrapText="1"/>
      <protection/>
    </xf>
    <xf numFmtId="1" fontId="21" fillId="0" borderId="10" xfId="0" applyNumberFormat="1" applyFont="1" applyFill="1" applyBorder="1" applyAlignment="1" applyProtection="1">
      <alignment horizontal="right" vertical="center" wrapText="1"/>
      <protection/>
    </xf>
    <xf numFmtId="199" fontId="21" fillId="0" borderId="10" xfId="0" applyNumberFormat="1" applyFont="1" applyFill="1" applyBorder="1" applyAlignment="1" applyProtection="1">
      <alignment horizontal="right" vertical="center" wrapText="1"/>
      <protection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Border="1" applyAlignment="1">
      <alignment vertical="top" wrapText="1"/>
    </xf>
    <xf numFmtId="49" fontId="13" fillId="37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right" vertical="center" wrapText="1"/>
    </xf>
    <xf numFmtId="188" fontId="2" fillId="0" borderId="10" xfId="0" applyNumberFormat="1" applyFont="1" applyBorder="1" applyAlignment="1">
      <alignment horizontal="right" vertical="center" wrapText="1"/>
    </xf>
    <xf numFmtId="199" fontId="2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188" fontId="61" fillId="0" borderId="10" xfId="0" applyNumberFormat="1" applyFont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8" fontId="5" fillId="0" borderId="0" xfId="43" applyFont="1" applyFill="1" applyBorder="1" applyAlignment="1" applyProtection="1">
      <alignment horizontal="left" vertical="top" wrapText="1"/>
      <protection locked="0"/>
    </xf>
    <xf numFmtId="49" fontId="16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Грошовий 2" xfId="45"/>
    <cellStyle name="Грошовий 3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4" xfId="53"/>
    <cellStyle name="Звичайний_Додаток _ 3 зм_ни 4575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 2" xfId="59"/>
    <cellStyle name="Обычный 3" xfId="60"/>
    <cellStyle name="Обычный_Пропозиції _17.08.2007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Середній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25" defaultRowHeight="12.75"/>
  <cols>
    <col min="1" max="1" width="13.50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6" width="13.50390625" style="2" customWidth="1"/>
    <col min="7" max="7" width="16.25390625" style="2" customWidth="1"/>
    <col min="8" max="8" width="13.00390625" style="2" customWidth="1"/>
    <col min="9" max="9" width="17.75390625" style="2" customWidth="1"/>
    <col min="10" max="10" width="12.875" style="2" customWidth="1"/>
    <col min="11" max="11" width="14.25390625" style="2" bestFit="1" customWidth="1"/>
    <col min="12" max="16384" width="9.125" style="2" customWidth="1"/>
  </cols>
  <sheetData>
    <row r="1" spans="1:9" ht="15">
      <c r="A1" s="3"/>
      <c r="B1" s="3"/>
      <c r="C1" s="3"/>
      <c r="F1" s="20" t="s">
        <v>48</v>
      </c>
      <c r="I1" s="20"/>
    </row>
    <row r="2" spans="1:6" ht="15">
      <c r="A2" s="3"/>
      <c r="B2" s="3"/>
      <c r="C2" s="3"/>
      <c r="F2" s="2" t="s">
        <v>0</v>
      </c>
    </row>
    <row r="3" spans="1:6" ht="15">
      <c r="A3" s="3"/>
      <c r="B3" s="3"/>
      <c r="C3" s="3"/>
      <c r="F3" s="14" t="s">
        <v>26</v>
      </c>
    </row>
    <row r="4" spans="1:6" ht="14.25" customHeight="1">
      <c r="A4" s="1"/>
      <c r="B4" s="1"/>
      <c r="F4" s="2" t="s">
        <v>158</v>
      </c>
    </row>
    <row r="5" spans="2:10" ht="44.25" customHeight="1">
      <c r="B5" s="99" t="s">
        <v>25</v>
      </c>
      <c r="C5" s="99"/>
      <c r="D5" s="99"/>
      <c r="E5" s="99"/>
      <c r="F5" s="99"/>
      <c r="G5" s="99"/>
      <c r="H5" s="99"/>
      <c r="I5" s="99"/>
      <c r="J5" s="99"/>
    </row>
    <row r="6" spans="1:10" ht="17.25">
      <c r="A6" s="102">
        <v>17100000000</v>
      </c>
      <c r="B6" s="102"/>
      <c r="C6" s="25"/>
      <c r="D6" s="25"/>
      <c r="E6" s="25"/>
      <c r="F6" s="25"/>
      <c r="G6" s="25"/>
      <c r="H6" s="25"/>
      <c r="I6" s="25"/>
      <c r="J6" s="25"/>
    </row>
    <row r="7" spans="1:10" ht="17.25">
      <c r="A7" s="103" t="s">
        <v>11</v>
      </c>
      <c r="B7" s="103"/>
      <c r="C7" s="25"/>
      <c r="D7" s="25"/>
      <c r="E7" s="25"/>
      <c r="F7" s="25"/>
      <c r="G7" s="25"/>
      <c r="H7" s="25"/>
      <c r="I7" s="25"/>
      <c r="J7" s="25"/>
    </row>
    <row r="9" spans="1:10" ht="111.75">
      <c r="A9" s="22" t="s">
        <v>12</v>
      </c>
      <c r="B9" s="22" t="s">
        <v>13</v>
      </c>
      <c r="C9" s="22" t="s">
        <v>8</v>
      </c>
      <c r="D9" s="16" t="s">
        <v>14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19</v>
      </c>
      <c r="J9" s="8" t="s">
        <v>20</v>
      </c>
    </row>
    <row r="10" spans="1:10" ht="15">
      <c r="A10" s="23">
        <v>1</v>
      </c>
      <c r="B10" s="23">
        <v>2</v>
      </c>
      <c r="C10" s="23">
        <v>3</v>
      </c>
      <c r="D10" s="21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</row>
    <row r="11" spans="1:10" ht="30">
      <c r="A11" s="7" t="s">
        <v>22</v>
      </c>
      <c r="B11" s="13"/>
      <c r="C11" s="5"/>
      <c r="D11" s="5" t="s">
        <v>33</v>
      </c>
      <c r="E11" s="7" t="s">
        <v>10</v>
      </c>
      <c r="F11" s="6"/>
      <c r="G11" s="6"/>
      <c r="H11" s="6"/>
      <c r="I11" s="36">
        <f>I12</f>
        <v>-149000</v>
      </c>
      <c r="J11" s="37"/>
    </row>
    <row r="12" spans="1:10" ht="30">
      <c r="A12" s="7" t="s">
        <v>23</v>
      </c>
      <c r="B12" s="13"/>
      <c r="C12" s="5"/>
      <c r="D12" s="5" t="s">
        <v>33</v>
      </c>
      <c r="E12" s="7"/>
      <c r="F12" s="6"/>
      <c r="G12" s="6"/>
      <c r="H12" s="6"/>
      <c r="I12" s="36">
        <f>SUM(I13:I13)</f>
        <v>-149000</v>
      </c>
      <c r="J12" s="37"/>
    </row>
    <row r="13" spans="1:10" ht="30.75">
      <c r="A13" s="17" t="s">
        <v>28</v>
      </c>
      <c r="B13" s="17" t="s">
        <v>29</v>
      </c>
      <c r="C13" s="17" t="s">
        <v>24</v>
      </c>
      <c r="D13" s="26" t="s">
        <v>30</v>
      </c>
      <c r="E13" s="52" t="s">
        <v>27</v>
      </c>
      <c r="F13" s="53"/>
      <c r="G13" s="53"/>
      <c r="H13" s="53"/>
      <c r="I13" s="30">
        <v>-149000</v>
      </c>
      <c r="J13" s="38"/>
    </row>
    <row r="14" spans="1:10" ht="45">
      <c r="A14" s="41" t="s">
        <v>6</v>
      </c>
      <c r="B14" s="42"/>
      <c r="C14" s="43"/>
      <c r="D14" s="43" t="s">
        <v>31</v>
      </c>
      <c r="E14" s="41" t="s">
        <v>10</v>
      </c>
      <c r="F14" s="44"/>
      <c r="G14" s="44"/>
      <c r="H14" s="44"/>
      <c r="I14" s="45">
        <f>I15</f>
        <v>10386819</v>
      </c>
      <c r="J14" s="46"/>
    </row>
    <row r="15" spans="1:10" ht="45">
      <c r="A15" s="41" t="s">
        <v>7</v>
      </c>
      <c r="B15" s="42"/>
      <c r="C15" s="43"/>
      <c r="D15" s="43" t="s">
        <v>31</v>
      </c>
      <c r="E15" s="41"/>
      <c r="F15" s="44"/>
      <c r="G15" s="44"/>
      <c r="H15" s="44"/>
      <c r="I15" s="45">
        <f>I16+I18+I20+I22</f>
        <v>10386819</v>
      </c>
      <c r="J15" s="46"/>
    </row>
    <row r="16" spans="1:10" ht="30.75">
      <c r="A16" s="17" t="s">
        <v>38</v>
      </c>
      <c r="B16" s="18">
        <v>2020</v>
      </c>
      <c r="C16" s="18" t="s">
        <v>39</v>
      </c>
      <c r="D16" s="56" t="s">
        <v>40</v>
      </c>
      <c r="E16" s="52"/>
      <c r="F16" s="48"/>
      <c r="G16" s="49"/>
      <c r="H16" s="50"/>
      <c r="I16" s="47">
        <f>640631</f>
        <v>640631</v>
      </c>
      <c r="J16" s="51"/>
    </row>
    <row r="17" spans="1:10" ht="30.75">
      <c r="A17" s="97" t="s">
        <v>117</v>
      </c>
      <c r="B17" s="18"/>
      <c r="C17" s="18"/>
      <c r="D17" s="56"/>
      <c r="E17" s="52" t="s">
        <v>27</v>
      </c>
      <c r="F17" s="48"/>
      <c r="G17" s="49"/>
      <c r="H17" s="50"/>
      <c r="I17" s="55">
        <v>346000</v>
      </c>
      <c r="J17" s="51"/>
    </row>
    <row r="18" spans="1:10" ht="30.75">
      <c r="A18" s="17" t="s">
        <v>141</v>
      </c>
      <c r="B18" s="19">
        <v>2152</v>
      </c>
      <c r="C18" s="18" t="s">
        <v>142</v>
      </c>
      <c r="D18" s="56" t="s">
        <v>143</v>
      </c>
      <c r="E18" s="52"/>
      <c r="F18" s="48"/>
      <c r="G18" s="49"/>
      <c r="H18" s="50"/>
      <c r="I18" s="47">
        <f>500218+I19</f>
        <v>9683918</v>
      </c>
      <c r="J18" s="51"/>
    </row>
    <row r="19" spans="1:10" ht="77.25">
      <c r="A19" s="97" t="s">
        <v>117</v>
      </c>
      <c r="B19" s="19"/>
      <c r="C19" s="18"/>
      <c r="D19" s="56"/>
      <c r="E19" s="52" t="s">
        <v>144</v>
      </c>
      <c r="F19" s="48"/>
      <c r="G19" s="49"/>
      <c r="H19" s="50"/>
      <c r="I19" s="55">
        <v>9183700</v>
      </c>
      <c r="J19" s="51"/>
    </row>
    <row r="20" spans="1:10" ht="61.5">
      <c r="A20" s="17" t="s">
        <v>145</v>
      </c>
      <c r="B20" s="17" t="s">
        <v>146</v>
      </c>
      <c r="C20" s="12" t="s">
        <v>2</v>
      </c>
      <c r="D20" s="29" t="s">
        <v>147</v>
      </c>
      <c r="E20" s="52"/>
      <c r="F20" s="48"/>
      <c r="G20" s="49"/>
      <c r="H20" s="50"/>
      <c r="I20" s="47">
        <v>63500</v>
      </c>
      <c r="J20" s="51"/>
    </row>
    <row r="21" spans="1:10" ht="30.75">
      <c r="A21" s="17"/>
      <c r="B21" s="19"/>
      <c r="C21" s="18"/>
      <c r="D21" s="56"/>
      <c r="E21" s="52" t="s">
        <v>27</v>
      </c>
      <c r="F21" s="48"/>
      <c r="G21" s="49"/>
      <c r="H21" s="50"/>
      <c r="I21" s="55">
        <v>9500</v>
      </c>
      <c r="J21" s="51"/>
    </row>
    <row r="22" spans="1:10" ht="30.75">
      <c r="A22" s="12" t="s">
        <v>154</v>
      </c>
      <c r="B22" s="12" t="s">
        <v>155</v>
      </c>
      <c r="C22" s="12" t="s">
        <v>2</v>
      </c>
      <c r="D22" s="98" t="s">
        <v>156</v>
      </c>
      <c r="E22" s="52"/>
      <c r="F22" s="48"/>
      <c r="G22" s="49"/>
      <c r="H22" s="50"/>
      <c r="I22" s="47">
        <v>-1230</v>
      </c>
      <c r="J22" s="51"/>
    </row>
    <row r="23" spans="1:10" ht="45">
      <c r="A23" s="7" t="s">
        <v>41</v>
      </c>
      <c r="B23" s="5"/>
      <c r="C23" s="5"/>
      <c r="D23" s="5" t="s">
        <v>42</v>
      </c>
      <c r="E23" s="41" t="s">
        <v>10</v>
      </c>
      <c r="F23" s="44"/>
      <c r="G23" s="44"/>
      <c r="H23" s="44"/>
      <c r="I23" s="45">
        <f>I24</f>
        <v>-130000</v>
      </c>
      <c r="J23" s="46"/>
    </row>
    <row r="24" spans="1:10" ht="45">
      <c r="A24" s="7" t="s">
        <v>43</v>
      </c>
      <c r="B24" s="5"/>
      <c r="C24" s="5"/>
      <c r="D24" s="5" t="s">
        <v>42</v>
      </c>
      <c r="E24" s="41"/>
      <c r="F24" s="44"/>
      <c r="G24" s="44"/>
      <c r="H24" s="44"/>
      <c r="I24" s="45">
        <f>I25</f>
        <v>-130000</v>
      </c>
      <c r="J24" s="46"/>
    </row>
    <row r="25" spans="1:10" ht="77.25">
      <c r="A25" s="60" t="s">
        <v>44</v>
      </c>
      <c r="B25" s="61">
        <v>7323</v>
      </c>
      <c r="C25" s="62" t="s">
        <v>45</v>
      </c>
      <c r="D25" s="63" t="s">
        <v>46</v>
      </c>
      <c r="E25" s="64" t="s">
        <v>47</v>
      </c>
      <c r="F25" s="65">
        <v>2021</v>
      </c>
      <c r="G25" s="66">
        <v>130000</v>
      </c>
      <c r="H25" s="67">
        <v>0</v>
      </c>
      <c r="I25" s="66">
        <v>-130000</v>
      </c>
      <c r="J25" s="67">
        <v>100</v>
      </c>
    </row>
    <row r="26" spans="1:10" ht="30">
      <c r="A26" s="7" t="s">
        <v>121</v>
      </c>
      <c r="B26" s="5"/>
      <c r="C26" s="5"/>
      <c r="D26" s="5" t="s">
        <v>122</v>
      </c>
      <c r="E26" s="41" t="s">
        <v>10</v>
      </c>
      <c r="F26" s="44"/>
      <c r="G26" s="44"/>
      <c r="H26" s="44"/>
      <c r="I26" s="45">
        <f>I27</f>
        <v>-94587</v>
      </c>
      <c r="J26" s="46"/>
    </row>
    <row r="27" spans="1:10" ht="30">
      <c r="A27" s="7" t="s">
        <v>123</v>
      </c>
      <c r="B27" s="5"/>
      <c r="C27" s="5"/>
      <c r="D27" s="5" t="s">
        <v>122</v>
      </c>
      <c r="E27" s="41"/>
      <c r="F27" s="44"/>
      <c r="G27" s="44"/>
      <c r="H27" s="44"/>
      <c r="I27" s="45">
        <f>I28</f>
        <v>-94587</v>
      </c>
      <c r="J27" s="46"/>
    </row>
    <row r="28" spans="1:10" ht="108">
      <c r="A28" s="12" t="s">
        <v>118</v>
      </c>
      <c r="B28" s="12" t="s">
        <v>70</v>
      </c>
      <c r="C28" s="18" t="s">
        <v>45</v>
      </c>
      <c r="D28" s="91" t="s">
        <v>119</v>
      </c>
      <c r="E28" s="70" t="s">
        <v>120</v>
      </c>
      <c r="F28" s="92">
        <v>2021</v>
      </c>
      <c r="G28" s="30">
        <v>999723</v>
      </c>
      <c r="H28" s="93">
        <v>25</v>
      </c>
      <c r="I28" s="30">
        <v>-94587</v>
      </c>
      <c r="J28" s="94">
        <v>15.5</v>
      </c>
    </row>
    <row r="29" spans="1:10" ht="60">
      <c r="A29" s="7" t="s">
        <v>148</v>
      </c>
      <c r="B29" s="5"/>
      <c r="C29" s="5"/>
      <c r="D29" s="5" t="s">
        <v>149</v>
      </c>
      <c r="E29" s="41" t="s">
        <v>10</v>
      </c>
      <c r="F29" s="44"/>
      <c r="G29" s="44"/>
      <c r="H29" s="44"/>
      <c r="I29" s="45">
        <f>I30</f>
        <v>-54689</v>
      </c>
      <c r="J29" s="46"/>
    </row>
    <row r="30" spans="1:10" ht="60">
      <c r="A30" s="7" t="s">
        <v>150</v>
      </c>
      <c r="B30" s="5"/>
      <c r="C30" s="5"/>
      <c r="D30" s="5" t="s">
        <v>149</v>
      </c>
      <c r="E30" s="41"/>
      <c r="F30" s="44"/>
      <c r="G30" s="44"/>
      <c r="H30" s="44"/>
      <c r="I30" s="45">
        <f>I31</f>
        <v>-54689</v>
      </c>
      <c r="J30" s="46"/>
    </row>
    <row r="31" spans="1:10" ht="30.75">
      <c r="A31" s="12" t="s">
        <v>151</v>
      </c>
      <c r="B31" s="12" t="s">
        <v>152</v>
      </c>
      <c r="C31" s="12" t="s">
        <v>2</v>
      </c>
      <c r="D31" s="91" t="s">
        <v>153</v>
      </c>
      <c r="E31" s="70"/>
      <c r="F31" s="92"/>
      <c r="G31" s="30"/>
      <c r="H31" s="93"/>
      <c r="I31" s="30">
        <v>-54689</v>
      </c>
      <c r="J31" s="94"/>
    </row>
    <row r="32" spans="1:10" ht="45">
      <c r="A32" s="7" t="s">
        <v>3</v>
      </c>
      <c r="B32" s="5"/>
      <c r="C32" s="5"/>
      <c r="D32" s="5" t="s">
        <v>4</v>
      </c>
      <c r="E32" s="7" t="s">
        <v>10</v>
      </c>
      <c r="F32" s="6"/>
      <c r="G32" s="6"/>
      <c r="H32" s="6"/>
      <c r="I32" s="36">
        <f>I33</f>
        <v>29965000.000000007</v>
      </c>
      <c r="J32" s="37"/>
    </row>
    <row r="33" spans="1:11" ht="45">
      <c r="A33" s="7" t="s">
        <v>5</v>
      </c>
      <c r="B33" s="5"/>
      <c r="C33" s="5"/>
      <c r="D33" s="5" t="s">
        <v>4</v>
      </c>
      <c r="E33" s="7"/>
      <c r="F33" s="6"/>
      <c r="G33" s="6"/>
      <c r="H33" s="6"/>
      <c r="I33" s="36">
        <f>I34+I35+I36+I42+I43+I47+I54+I59+I66+I70+I74+I77+I57</f>
        <v>29965000.000000007</v>
      </c>
      <c r="J33" s="37"/>
      <c r="K33" s="35"/>
    </row>
    <row r="34" spans="1:11" ht="108">
      <c r="A34" s="19" t="s">
        <v>89</v>
      </c>
      <c r="B34" s="19" t="s">
        <v>90</v>
      </c>
      <c r="C34" s="19" t="s">
        <v>91</v>
      </c>
      <c r="D34" s="72" t="s">
        <v>92</v>
      </c>
      <c r="E34" s="70" t="s">
        <v>94</v>
      </c>
      <c r="F34" s="65" t="s">
        <v>93</v>
      </c>
      <c r="G34" s="66">
        <v>490137166</v>
      </c>
      <c r="H34" s="67">
        <v>39</v>
      </c>
      <c r="I34" s="66">
        <f>2300000+39828000</f>
        <v>42128000</v>
      </c>
      <c r="J34" s="67">
        <v>53</v>
      </c>
      <c r="K34" s="35"/>
    </row>
    <row r="35" spans="1:11" ht="46.5">
      <c r="A35" s="19" t="s">
        <v>58</v>
      </c>
      <c r="B35" s="18">
        <v>7321</v>
      </c>
      <c r="C35" s="18" t="s">
        <v>45</v>
      </c>
      <c r="D35" s="72" t="s">
        <v>59</v>
      </c>
      <c r="E35" s="70" t="s">
        <v>60</v>
      </c>
      <c r="F35" s="65" t="s">
        <v>57</v>
      </c>
      <c r="G35" s="66">
        <v>17731195</v>
      </c>
      <c r="H35" s="67">
        <v>85</v>
      </c>
      <c r="I35" s="66">
        <v>-37000</v>
      </c>
      <c r="J35" s="67">
        <v>100</v>
      </c>
      <c r="K35" s="35"/>
    </row>
    <row r="36" spans="1:11" ht="15">
      <c r="A36" s="19" t="s">
        <v>64</v>
      </c>
      <c r="B36" s="19" t="s">
        <v>65</v>
      </c>
      <c r="C36" s="19" t="s">
        <v>45</v>
      </c>
      <c r="D36" s="72" t="s">
        <v>66</v>
      </c>
      <c r="E36" s="70"/>
      <c r="F36" s="65"/>
      <c r="G36" s="66"/>
      <c r="H36" s="67"/>
      <c r="I36" s="66">
        <f>SUM(I37:I41)</f>
        <v>11024967.370000001</v>
      </c>
      <c r="J36" s="67"/>
      <c r="K36" s="35"/>
    </row>
    <row r="37" spans="1:11" ht="76.5" customHeight="1">
      <c r="A37" s="19"/>
      <c r="B37" s="18"/>
      <c r="C37" s="18"/>
      <c r="D37" s="72"/>
      <c r="E37" s="71" t="s">
        <v>61</v>
      </c>
      <c r="F37" s="73" t="s">
        <v>32</v>
      </c>
      <c r="G37" s="74">
        <v>1500000</v>
      </c>
      <c r="H37" s="75">
        <v>0</v>
      </c>
      <c r="I37" s="74">
        <v>1000</v>
      </c>
      <c r="J37" s="75">
        <v>1</v>
      </c>
      <c r="K37" s="35"/>
    </row>
    <row r="38" spans="1:11" ht="71.25" customHeight="1">
      <c r="A38" s="19"/>
      <c r="B38" s="18"/>
      <c r="C38" s="18"/>
      <c r="D38" s="72"/>
      <c r="E38" s="71" t="s">
        <v>62</v>
      </c>
      <c r="F38" s="73">
        <v>2021</v>
      </c>
      <c r="G38" s="74">
        <v>1500000</v>
      </c>
      <c r="H38" s="75">
        <v>0</v>
      </c>
      <c r="I38" s="74">
        <v>1000</v>
      </c>
      <c r="J38" s="75">
        <v>1</v>
      </c>
      <c r="K38" s="35"/>
    </row>
    <row r="39" spans="1:11" ht="61.5">
      <c r="A39" s="19"/>
      <c r="B39" s="18"/>
      <c r="C39" s="18"/>
      <c r="D39" s="72"/>
      <c r="E39" s="71" t="s">
        <v>63</v>
      </c>
      <c r="F39" s="73" t="s">
        <v>57</v>
      </c>
      <c r="G39" s="74">
        <v>34326428</v>
      </c>
      <c r="H39" s="75">
        <v>88</v>
      </c>
      <c r="I39" s="74">
        <v>-30022.63</v>
      </c>
      <c r="J39" s="75">
        <v>100</v>
      </c>
      <c r="K39" s="35"/>
    </row>
    <row r="40" spans="1:11" ht="61.5">
      <c r="A40" s="19"/>
      <c r="B40" s="18"/>
      <c r="C40" s="18"/>
      <c r="D40" s="72"/>
      <c r="E40" s="76" t="s">
        <v>97</v>
      </c>
      <c r="F40" s="73" t="s">
        <v>52</v>
      </c>
      <c r="G40" s="81">
        <v>1000000000</v>
      </c>
      <c r="H40" s="75">
        <v>0</v>
      </c>
      <c r="I40" s="74">
        <f>10819500.85-2819500.85</f>
        <v>8000000</v>
      </c>
      <c r="J40" s="75">
        <v>1</v>
      </c>
      <c r="K40" s="35"/>
    </row>
    <row r="41" spans="1:11" ht="61.5">
      <c r="A41" s="19"/>
      <c r="B41" s="18"/>
      <c r="C41" s="18"/>
      <c r="D41" s="72"/>
      <c r="E41" s="80" t="s">
        <v>98</v>
      </c>
      <c r="F41" s="73" t="s">
        <v>52</v>
      </c>
      <c r="G41" s="74">
        <v>394800000</v>
      </c>
      <c r="H41" s="75">
        <v>0</v>
      </c>
      <c r="I41" s="74">
        <v>3052990</v>
      </c>
      <c r="J41" s="75">
        <v>1</v>
      </c>
      <c r="K41" s="35"/>
    </row>
    <row r="42" spans="1:11" ht="77.25">
      <c r="A42" s="19" t="s">
        <v>69</v>
      </c>
      <c r="B42" s="18" t="s">
        <v>70</v>
      </c>
      <c r="C42" s="18" t="s">
        <v>45</v>
      </c>
      <c r="D42" s="72" t="s">
        <v>71</v>
      </c>
      <c r="E42" s="70" t="s">
        <v>67</v>
      </c>
      <c r="F42" s="65" t="s">
        <v>68</v>
      </c>
      <c r="G42" s="66">
        <v>18484560</v>
      </c>
      <c r="H42" s="67">
        <v>80</v>
      </c>
      <c r="I42" s="66">
        <v>178700</v>
      </c>
      <c r="J42" s="67">
        <v>100</v>
      </c>
      <c r="K42" s="35"/>
    </row>
    <row r="43" spans="1:11" ht="30.75">
      <c r="A43" s="19" t="s">
        <v>99</v>
      </c>
      <c r="B43" s="18" t="s">
        <v>100</v>
      </c>
      <c r="C43" s="18" t="s">
        <v>45</v>
      </c>
      <c r="D43" s="72" t="s">
        <v>101</v>
      </c>
      <c r="E43" s="70"/>
      <c r="F43" s="65"/>
      <c r="G43" s="66"/>
      <c r="H43" s="67"/>
      <c r="I43" s="66">
        <f>SUM(I44:I46)</f>
        <v>1500000</v>
      </c>
      <c r="J43" s="67"/>
      <c r="K43" s="35"/>
    </row>
    <row r="44" spans="1:11" ht="46.5">
      <c r="A44" s="19"/>
      <c r="B44" s="18"/>
      <c r="C44" s="18"/>
      <c r="D44" s="72"/>
      <c r="E44" s="80" t="s">
        <v>103</v>
      </c>
      <c r="F44" s="73" t="s">
        <v>52</v>
      </c>
      <c r="G44" s="74">
        <v>56000000</v>
      </c>
      <c r="H44" s="75">
        <v>0</v>
      </c>
      <c r="I44" s="74">
        <v>500000</v>
      </c>
      <c r="J44" s="75">
        <v>1</v>
      </c>
      <c r="K44" s="35"/>
    </row>
    <row r="45" spans="1:11" ht="61.5">
      <c r="A45" s="19"/>
      <c r="B45" s="18"/>
      <c r="C45" s="18"/>
      <c r="D45" s="72"/>
      <c r="E45" s="80" t="s">
        <v>104</v>
      </c>
      <c r="F45" s="73" t="s">
        <v>52</v>
      </c>
      <c r="G45" s="74">
        <v>54400000</v>
      </c>
      <c r="H45" s="75">
        <v>0</v>
      </c>
      <c r="I45" s="74">
        <v>500000</v>
      </c>
      <c r="J45" s="75">
        <v>1</v>
      </c>
      <c r="K45" s="35"/>
    </row>
    <row r="46" spans="1:11" ht="61.5">
      <c r="A46" s="19"/>
      <c r="B46" s="18"/>
      <c r="C46" s="18"/>
      <c r="D46" s="72"/>
      <c r="E46" s="80" t="s">
        <v>102</v>
      </c>
      <c r="F46" s="73" t="s">
        <v>52</v>
      </c>
      <c r="G46" s="74">
        <v>14000000</v>
      </c>
      <c r="H46" s="75">
        <v>0</v>
      </c>
      <c r="I46" s="74">
        <v>500000</v>
      </c>
      <c r="J46" s="75">
        <v>4</v>
      </c>
      <c r="K46" s="35"/>
    </row>
    <row r="47" spans="1:11" ht="30.75">
      <c r="A47" s="19" t="s">
        <v>75</v>
      </c>
      <c r="B47" s="18" t="s">
        <v>76</v>
      </c>
      <c r="C47" s="18" t="s">
        <v>45</v>
      </c>
      <c r="D47" s="72" t="s">
        <v>77</v>
      </c>
      <c r="E47" s="70"/>
      <c r="F47" s="65"/>
      <c r="G47" s="66"/>
      <c r="H47" s="67"/>
      <c r="I47" s="66">
        <f>SUM(I48:I53)</f>
        <v>-302089.22</v>
      </c>
      <c r="J47" s="67"/>
      <c r="K47" s="35"/>
    </row>
    <row r="48" spans="1:11" ht="61.5">
      <c r="A48" s="19"/>
      <c r="B48" s="18"/>
      <c r="C48" s="18"/>
      <c r="D48" s="72"/>
      <c r="E48" s="71" t="s">
        <v>78</v>
      </c>
      <c r="F48" s="73">
        <v>2021</v>
      </c>
      <c r="G48" s="74">
        <v>3000000</v>
      </c>
      <c r="H48" s="75">
        <v>0</v>
      </c>
      <c r="I48" s="74">
        <v>-110000</v>
      </c>
      <c r="J48" s="75">
        <v>100</v>
      </c>
      <c r="K48" s="35"/>
    </row>
    <row r="49" spans="1:11" ht="82.5" customHeight="1">
      <c r="A49" s="19"/>
      <c r="B49" s="18"/>
      <c r="C49" s="18"/>
      <c r="D49" s="72"/>
      <c r="E49" s="71" t="s">
        <v>79</v>
      </c>
      <c r="F49" s="73" t="s">
        <v>57</v>
      </c>
      <c r="G49" s="74">
        <v>152256893</v>
      </c>
      <c r="H49" s="75">
        <v>0</v>
      </c>
      <c r="I49" s="74">
        <v>-100556.22</v>
      </c>
      <c r="J49" s="75">
        <v>1</v>
      </c>
      <c r="K49" s="35"/>
    </row>
    <row r="50" spans="1:11" ht="77.25">
      <c r="A50" s="19"/>
      <c r="B50" s="18"/>
      <c r="C50" s="18"/>
      <c r="D50" s="72"/>
      <c r="E50" s="71" t="s">
        <v>72</v>
      </c>
      <c r="F50" s="73" t="s">
        <v>57</v>
      </c>
      <c r="G50" s="74">
        <v>150214542</v>
      </c>
      <c r="H50" s="75">
        <v>0</v>
      </c>
      <c r="I50" s="74">
        <v>-241638</v>
      </c>
      <c r="J50" s="75">
        <v>1</v>
      </c>
      <c r="K50" s="35"/>
    </row>
    <row r="51" spans="1:11" ht="93">
      <c r="A51" s="19"/>
      <c r="B51" s="18"/>
      <c r="C51" s="18"/>
      <c r="D51" s="72"/>
      <c r="E51" s="71" t="s">
        <v>73</v>
      </c>
      <c r="F51" s="73" t="s">
        <v>57</v>
      </c>
      <c r="G51" s="74">
        <v>107344780</v>
      </c>
      <c r="H51" s="75">
        <v>0</v>
      </c>
      <c r="I51" s="74">
        <v>-244895</v>
      </c>
      <c r="J51" s="75">
        <v>1</v>
      </c>
      <c r="K51" s="35"/>
    </row>
    <row r="52" spans="1:11" ht="77.25">
      <c r="A52" s="19"/>
      <c r="B52" s="18"/>
      <c r="C52" s="18"/>
      <c r="D52" s="72"/>
      <c r="E52" s="71" t="s">
        <v>74</v>
      </c>
      <c r="F52" s="73" t="s">
        <v>52</v>
      </c>
      <c r="G52" s="74">
        <v>9800000</v>
      </c>
      <c r="H52" s="75">
        <v>0</v>
      </c>
      <c r="I52" s="74">
        <v>362490.85</v>
      </c>
      <c r="J52" s="75">
        <v>5</v>
      </c>
      <c r="K52" s="35"/>
    </row>
    <row r="53" spans="1:11" ht="87" customHeight="1">
      <c r="A53" s="19"/>
      <c r="B53" s="18"/>
      <c r="C53" s="18"/>
      <c r="D53" s="72"/>
      <c r="E53" s="71" t="s">
        <v>105</v>
      </c>
      <c r="F53" s="73" t="s">
        <v>52</v>
      </c>
      <c r="G53" s="74">
        <v>9800000</v>
      </c>
      <c r="H53" s="75">
        <v>0</v>
      </c>
      <c r="I53" s="74">
        <v>32509.15</v>
      </c>
      <c r="J53" s="75">
        <v>6</v>
      </c>
      <c r="K53" s="35"/>
    </row>
    <row r="54" spans="1:11" ht="46.5">
      <c r="A54" s="17" t="s">
        <v>83</v>
      </c>
      <c r="B54" s="17" t="s">
        <v>84</v>
      </c>
      <c r="C54" s="12" t="s">
        <v>2</v>
      </c>
      <c r="D54" s="29" t="s">
        <v>85</v>
      </c>
      <c r="E54" s="71"/>
      <c r="F54" s="73"/>
      <c r="G54" s="74"/>
      <c r="H54" s="75"/>
      <c r="I54" s="66">
        <f>I55+I56</f>
        <v>920600</v>
      </c>
      <c r="J54" s="75"/>
      <c r="K54" s="35"/>
    </row>
    <row r="55" spans="1:11" ht="123.75">
      <c r="A55" s="19"/>
      <c r="B55" s="18"/>
      <c r="C55" s="18"/>
      <c r="D55" s="72"/>
      <c r="E55" s="71" t="s">
        <v>80</v>
      </c>
      <c r="F55" s="73" t="s">
        <v>57</v>
      </c>
      <c r="G55" s="74">
        <v>2511226</v>
      </c>
      <c r="H55" s="75">
        <v>44</v>
      </c>
      <c r="I55" s="74">
        <v>645600</v>
      </c>
      <c r="J55" s="75">
        <v>100</v>
      </c>
      <c r="K55" s="35"/>
    </row>
    <row r="56" spans="1:11" ht="30.75">
      <c r="A56" s="19"/>
      <c r="B56" s="18"/>
      <c r="C56" s="18"/>
      <c r="D56" s="72"/>
      <c r="E56" s="71" t="s">
        <v>81</v>
      </c>
      <c r="F56" s="73" t="s">
        <v>82</v>
      </c>
      <c r="G56" s="74">
        <v>86389302</v>
      </c>
      <c r="H56" s="75">
        <v>100</v>
      </c>
      <c r="I56" s="74">
        <v>275000</v>
      </c>
      <c r="J56" s="75">
        <v>100</v>
      </c>
      <c r="K56" s="35"/>
    </row>
    <row r="57" spans="1:11" ht="46.5">
      <c r="A57" s="19" t="s">
        <v>124</v>
      </c>
      <c r="B57" s="19" t="s">
        <v>125</v>
      </c>
      <c r="C57" s="19" t="s">
        <v>2</v>
      </c>
      <c r="D57" s="72" t="s">
        <v>126</v>
      </c>
      <c r="E57" s="71"/>
      <c r="F57" s="73"/>
      <c r="G57" s="74"/>
      <c r="H57" s="75"/>
      <c r="I57" s="66">
        <f>I58</f>
        <v>-3670000</v>
      </c>
      <c r="J57" s="75"/>
      <c r="K57" s="35"/>
    </row>
    <row r="58" spans="1:11" ht="46.5">
      <c r="A58" s="19"/>
      <c r="B58" s="18"/>
      <c r="C58" s="18"/>
      <c r="D58" s="72"/>
      <c r="E58" s="71" t="s">
        <v>127</v>
      </c>
      <c r="F58" s="73" t="s">
        <v>128</v>
      </c>
      <c r="G58" s="74">
        <v>148645477</v>
      </c>
      <c r="H58" s="75">
        <v>15</v>
      </c>
      <c r="I58" s="74">
        <v>-3670000</v>
      </c>
      <c r="J58" s="75">
        <v>82</v>
      </c>
      <c r="K58" s="35"/>
    </row>
    <row r="59" spans="1:11" ht="30.75">
      <c r="A59" s="17" t="s">
        <v>34</v>
      </c>
      <c r="B59" s="17" t="s">
        <v>35</v>
      </c>
      <c r="C59" s="12" t="s">
        <v>2</v>
      </c>
      <c r="D59" s="29" t="s">
        <v>36</v>
      </c>
      <c r="E59" s="28"/>
      <c r="F59" s="33"/>
      <c r="G59" s="31"/>
      <c r="H59" s="34"/>
      <c r="I59" s="30">
        <f>SUM(I60:I65)</f>
        <v>7700000</v>
      </c>
      <c r="J59" s="32"/>
      <c r="K59" s="35"/>
    </row>
    <row r="60" spans="1:11" ht="61.5">
      <c r="A60" s="19"/>
      <c r="B60" s="18"/>
      <c r="C60" s="18"/>
      <c r="D60" s="54" t="s">
        <v>49</v>
      </c>
      <c r="E60" s="54" t="s">
        <v>157</v>
      </c>
      <c r="F60" s="57" t="s">
        <v>32</v>
      </c>
      <c r="G60" s="55">
        <v>39202000</v>
      </c>
      <c r="H60" s="58">
        <v>0</v>
      </c>
      <c r="I60" s="55">
        <v>500000</v>
      </c>
      <c r="J60" s="59">
        <v>1</v>
      </c>
      <c r="K60" s="35"/>
    </row>
    <row r="61" spans="1:11" ht="46.5">
      <c r="A61" s="19"/>
      <c r="B61" s="18"/>
      <c r="C61" s="18"/>
      <c r="D61" s="54" t="s">
        <v>135</v>
      </c>
      <c r="E61" s="54" t="s">
        <v>132</v>
      </c>
      <c r="F61" s="57" t="s">
        <v>32</v>
      </c>
      <c r="G61" s="55">
        <v>56000000</v>
      </c>
      <c r="H61" s="58">
        <v>0</v>
      </c>
      <c r="I61" s="55">
        <v>100000</v>
      </c>
      <c r="J61" s="59">
        <v>1</v>
      </c>
      <c r="K61" s="35"/>
    </row>
    <row r="62" spans="1:11" ht="65.25" customHeight="1">
      <c r="A62" s="19"/>
      <c r="B62" s="18"/>
      <c r="C62" s="18"/>
      <c r="D62" s="54" t="s">
        <v>135</v>
      </c>
      <c r="E62" s="54" t="s">
        <v>133</v>
      </c>
      <c r="F62" s="57" t="s">
        <v>32</v>
      </c>
      <c r="G62" s="55">
        <v>54400000</v>
      </c>
      <c r="H62" s="58">
        <v>0</v>
      </c>
      <c r="I62" s="55">
        <v>100000</v>
      </c>
      <c r="J62" s="59">
        <v>1</v>
      </c>
      <c r="K62" s="35"/>
    </row>
    <row r="63" spans="1:11" ht="61.5">
      <c r="A63" s="19"/>
      <c r="B63" s="18"/>
      <c r="C63" s="18"/>
      <c r="D63" s="54" t="s">
        <v>135</v>
      </c>
      <c r="E63" s="54" t="s">
        <v>134</v>
      </c>
      <c r="F63" s="57" t="s">
        <v>32</v>
      </c>
      <c r="G63" s="55">
        <v>14000000</v>
      </c>
      <c r="H63" s="58">
        <v>0</v>
      </c>
      <c r="I63" s="55">
        <v>100000</v>
      </c>
      <c r="J63" s="59">
        <v>2</v>
      </c>
      <c r="K63" s="35"/>
    </row>
    <row r="64" spans="1:11" ht="77.25">
      <c r="A64" s="19"/>
      <c r="B64" s="18"/>
      <c r="C64" s="18"/>
      <c r="D64" s="54" t="s">
        <v>50</v>
      </c>
      <c r="E64" s="54" t="s">
        <v>136</v>
      </c>
      <c r="F64" s="57" t="s">
        <v>137</v>
      </c>
      <c r="G64" s="55">
        <v>9764316</v>
      </c>
      <c r="H64" s="58">
        <v>38</v>
      </c>
      <c r="I64" s="55">
        <v>1000000</v>
      </c>
      <c r="J64" s="59">
        <v>41</v>
      </c>
      <c r="K64" s="35"/>
    </row>
    <row r="65" spans="1:11" ht="61.5">
      <c r="A65" s="19"/>
      <c r="B65" s="18"/>
      <c r="C65" s="18"/>
      <c r="D65" s="54" t="s">
        <v>50</v>
      </c>
      <c r="E65" s="54" t="s">
        <v>37</v>
      </c>
      <c r="F65" s="57" t="s">
        <v>32</v>
      </c>
      <c r="G65" s="55">
        <v>217360000</v>
      </c>
      <c r="H65" s="58">
        <v>0</v>
      </c>
      <c r="I65" s="55">
        <v>5900000</v>
      </c>
      <c r="J65" s="59">
        <v>2</v>
      </c>
      <c r="K65" s="35"/>
    </row>
    <row r="66" spans="1:11" ht="61.5">
      <c r="A66" s="17" t="s">
        <v>86</v>
      </c>
      <c r="B66" s="17" t="s">
        <v>87</v>
      </c>
      <c r="C66" s="12" t="s">
        <v>2</v>
      </c>
      <c r="D66" s="29" t="s">
        <v>88</v>
      </c>
      <c r="E66" s="54"/>
      <c r="F66" s="57"/>
      <c r="G66" s="55"/>
      <c r="H66" s="58"/>
      <c r="I66" s="47">
        <f>I67+I68+I69</f>
        <v>-599679</v>
      </c>
      <c r="J66" s="59"/>
      <c r="K66" s="35"/>
    </row>
    <row r="67" spans="1:11" ht="82.5" customHeight="1">
      <c r="A67" s="19"/>
      <c r="B67" s="18"/>
      <c r="C67" s="18"/>
      <c r="D67" s="54"/>
      <c r="E67" s="76" t="s">
        <v>95</v>
      </c>
      <c r="F67" s="77" t="s">
        <v>57</v>
      </c>
      <c r="G67" s="31">
        <v>14409102</v>
      </c>
      <c r="H67" s="78">
        <v>100</v>
      </c>
      <c r="I67" s="79">
        <v>-2261344</v>
      </c>
      <c r="J67" s="96">
        <v>100</v>
      </c>
      <c r="K67" s="35"/>
    </row>
    <row r="68" spans="1:11" ht="93">
      <c r="A68" s="19"/>
      <c r="B68" s="18"/>
      <c r="C68" s="18"/>
      <c r="D68" s="54"/>
      <c r="E68" s="76" t="s">
        <v>96</v>
      </c>
      <c r="F68" s="77" t="s">
        <v>57</v>
      </c>
      <c r="G68" s="31">
        <v>10668361</v>
      </c>
      <c r="H68" s="78">
        <v>22</v>
      </c>
      <c r="I68" s="79">
        <v>1561665</v>
      </c>
      <c r="J68" s="96">
        <v>100</v>
      </c>
      <c r="K68" s="35"/>
    </row>
    <row r="69" spans="1:11" ht="86.25" customHeight="1">
      <c r="A69" s="19"/>
      <c r="B69" s="18"/>
      <c r="C69" s="18"/>
      <c r="D69" s="54" t="s">
        <v>138</v>
      </c>
      <c r="E69" s="76" t="s">
        <v>139</v>
      </c>
      <c r="F69" s="77" t="s">
        <v>140</v>
      </c>
      <c r="G69" s="31">
        <v>14409102</v>
      </c>
      <c r="H69" s="78">
        <v>100</v>
      </c>
      <c r="I69" s="79">
        <v>100000</v>
      </c>
      <c r="J69" s="96">
        <v>100</v>
      </c>
      <c r="K69" s="35"/>
    </row>
    <row r="70" spans="1:11" ht="30.75">
      <c r="A70" s="17" t="s">
        <v>53</v>
      </c>
      <c r="B70" s="17" t="s">
        <v>54</v>
      </c>
      <c r="C70" s="12" t="s">
        <v>2</v>
      </c>
      <c r="D70" s="29" t="s">
        <v>55</v>
      </c>
      <c r="E70" s="68"/>
      <c r="F70" s="57"/>
      <c r="G70" s="55"/>
      <c r="H70" s="58"/>
      <c r="I70" s="47">
        <f>I71+I73+I72</f>
        <v>-33493000</v>
      </c>
      <c r="J70" s="59"/>
      <c r="K70" s="35"/>
    </row>
    <row r="71" spans="1:11" ht="93">
      <c r="A71" s="17"/>
      <c r="B71" s="17"/>
      <c r="C71" s="12"/>
      <c r="D71" s="71" t="s">
        <v>56</v>
      </c>
      <c r="E71" s="69" t="s">
        <v>51</v>
      </c>
      <c r="F71" s="57" t="s">
        <v>52</v>
      </c>
      <c r="G71" s="55">
        <v>106606265</v>
      </c>
      <c r="H71" s="58">
        <v>0</v>
      </c>
      <c r="I71" s="55">
        <v>-24493000</v>
      </c>
      <c r="J71" s="59">
        <v>10</v>
      </c>
      <c r="K71" s="95"/>
    </row>
    <row r="72" spans="1:11" ht="77.25">
      <c r="A72" s="17"/>
      <c r="B72" s="17"/>
      <c r="C72" s="12"/>
      <c r="D72" s="71" t="s">
        <v>56</v>
      </c>
      <c r="E72" s="69" t="s">
        <v>131</v>
      </c>
      <c r="F72" s="57" t="s">
        <v>32</v>
      </c>
      <c r="G72" s="55">
        <v>123509234</v>
      </c>
      <c r="H72" s="58">
        <v>0</v>
      </c>
      <c r="I72" s="55">
        <v>-19000000</v>
      </c>
      <c r="J72" s="59">
        <v>14</v>
      </c>
      <c r="K72" s="95"/>
    </row>
    <row r="73" spans="1:11" ht="70.5" customHeight="1">
      <c r="A73" s="17"/>
      <c r="B73" s="17"/>
      <c r="C73" s="12"/>
      <c r="D73" s="71" t="s">
        <v>56</v>
      </c>
      <c r="E73" s="69" t="s">
        <v>129</v>
      </c>
      <c r="F73" s="57" t="s">
        <v>130</v>
      </c>
      <c r="G73" s="55">
        <v>110896523</v>
      </c>
      <c r="H73" s="58">
        <v>3</v>
      </c>
      <c r="I73" s="55">
        <v>10000000</v>
      </c>
      <c r="J73" s="59">
        <v>5</v>
      </c>
      <c r="K73" s="35"/>
    </row>
    <row r="74" spans="1:11" ht="46.5">
      <c r="A74" s="17" t="s">
        <v>106</v>
      </c>
      <c r="B74" s="17" t="s">
        <v>107</v>
      </c>
      <c r="C74" s="12" t="s">
        <v>108</v>
      </c>
      <c r="D74" s="29" t="s">
        <v>109</v>
      </c>
      <c r="E74" s="82"/>
      <c r="F74" s="83"/>
      <c r="G74" s="84"/>
      <c r="H74" s="84"/>
      <c r="I74" s="47">
        <f>I75+I76</f>
        <v>0</v>
      </c>
      <c r="J74" s="59"/>
      <c r="K74" s="35"/>
    </row>
    <row r="75" spans="1:11" ht="42">
      <c r="A75" s="17"/>
      <c r="B75" s="17"/>
      <c r="C75" s="12"/>
      <c r="D75" s="85" t="s">
        <v>110</v>
      </c>
      <c r="E75" s="86" t="s">
        <v>111</v>
      </c>
      <c r="F75" s="87"/>
      <c r="G75" s="88"/>
      <c r="H75" s="88"/>
      <c r="I75" s="89">
        <v>-1000</v>
      </c>
      <c r="J75" s="59"/>
      <c r="K75" s="35"/>
    </row>
    <row r="76" spans="1:11" ht="42">
      <c r="A76" s="17"/>
      <c r="B76" s="17"/>
      <c r="C76" s="12"/>
      <c r="D76" s="85" t="s">
        <v>110</v>
      </c>
      <c r="E76" s="86" t="s">
        <v>112</v>
      </c>
      <c r="F76" s="57"/>
      <c r="G76" s="55"/>
      <c r="H76" s="58"/>
      <c r="I76" s="55">
        <v>1000</v>
      </c>
      <c r="J76" s="59"/>
      <c r="K76" s="35"/>
    </row>
    <row r="77" spans="1:11" ht="15">
      <c r="A77" s="12" t="s">
        <v>113</v>
      </c>
      <c r="B77" s="12" t="s">
        <v>114</v>
      </c>
      <c r="C77" s="12" t="s">
        <v>115</v>
      </c>
      <c r="D77" s="90" t="s">
        <v>116</v>
      </c>
      <c r="E77" s="86"/>
      <c r="F77" s="57"/>
      <c r="G77" s="55"/>
      <c r="H77" s="58"/>
      <c r="I77" s="47">
        <f>1000000+3114500.85+500000</f>
        <v>4614500.85</v>
      </c>
      <c r="J77" s="59"/>
      <c r="K77" s="35"/>
    </row>
    <row r="78" spans="1:10" ht="20.25" customHeight="1">
      <c r="A78" s="8"/>
      <c r="B78" s="8"/>
      <c r="C78" s="9"/>
      <c r="D78" s="10" t="s">
        <v>9</v>
      </c>
      <c r="E78" s="11"/>
      <c r="F78" s="39"/>
      <c r="G78" s="39"/>
      <c r="H78" s="39"/>
      <c r="I78" s="40">
        <f>I11+I14+I23+I26+I29+I32</f>
        <v>39923543.00000001</v>
      </c>
      <c r="J78" s="27"/>
    </row>
    <row r="80" spans="1:10" ht="18.75" customHeight="1">
      <c r="A80" s="101" t="s">
        <v>1</v>
      </c>
      <c r="B80" s="101"/>
      <c r="C80" s="101"/>
      <c r="D80" s="101"/>
      <c r="E80" s="101"/>
      <c r="F80" s="15"/>
      <c r="G80" s="100" t="s">
        <v>21</v>
      </c>
      <c r="H80" s="100"/>
      <c r="I80" s="100"/>
      <c r="J80" s="100"/>
    </row>
    <row r="83" spans="7:8" ht="15">
      <c r="G83" s="4"/>
      <c r="H83" s="4"/>
    </row>
  </sheetData>
  <sheetProtection/>
  <mergeCells count="5">
    <mergeCell ref="B5:J5"/>
    <mergeCell ref="G80:J80"/>
    <mergeCell ref="A80:E80"/>
    <mergeCell ref="A6:B6"/>
    <mergeCell ref="A7:B7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2021-11-26T06:56:31Z</cp:lastPrinted>
  <dcterms:created xsi:type="dcterms:W3CDTF">2004-01-17T10:33:37Z</dcterms:created>
  <dcterms:modified xsi:type="dcterms:W3CDTF">2021-12-21T13:06:16Z</dcterms:modified>
  <cp:category/>
  <cp:version/>
  <cp:contentType/>
  <cp:contentStatus/>
</cp:coreProperties>
</file>