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70" windowWidth="15480" windowHeight="10080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'додаток'!$D:$E,'додаток'!$9:$16</definedName>
    <definedName name="_xlnm.Print_Area" localSheetId="0">'додаток'!$D$2:$BF$90</definedName>
  </definedNames>
  <calcPr fullCalcOnLoad="1"/>
</workbook>
</file>

<file path=xl/sharedStrings.xml><?xml version="1.0" encoding="utf-8"?>
<sst xmlns="http://schemas.openxmlformats.org/spreadsheetml/2006/main" count="232" uniqueCount="184">
  <si>
    <t>-</t>
  </si>
  <si>
    <t>О3</t>
  </si>
  <si>
    <t>O2</t>
  </si>
  <si>
    <t>О4</t>
  </si>
  <si>
    <t xml:space="preserve">Разом по бюджетах районів </t>
  </si>
  <si>
    <t>Обласний бюджет</t>
  </si>
  <si>
    <t>17501000000</t>
  </si>
  <si>
    <t>17502000000</t>
  </si>
  <si>
    <t>17503000000</t>
  </si>
  <si>
    <t>17504000000</t>
  </si>
  <si>
    <t>17505000000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</si>
  <si>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</si>
  <si>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</si>
  <si>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</si>
  <si>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</si>
  <si>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</si>
  <si>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</si>
  <si>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</si>
  <si>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</si>
  <si>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</si>
  <si>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</si>
  <si>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</si>
  <si>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</si>
  <si>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</si>
  <si>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</si>
  <si>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</si>
  <si>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</si>
  <si>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17524000000</t>
  </si>
  <si>
    <t>17525000000</t>
  </si>
  <si>
    <t>Найменування бюджету - одержувача/надавача міжбюджетного трансферту</t>
  </si>
  <si>
    <t>17305200000</t>
  </si>
  <si>
    <t>Районний бюджет Дубенського району</t>
  </si>
  <si>
    <t>17314200000</t>
  </si>
  <si>
    <t>Районний бюджет Рівненського району</t>
  </si>
  <si>
    <t>Районний бюджет Сарненського району</t>
  </si>
  <si>
    <t>Усього по бюджету області</t>
  </si>
  <si>
    <t>найменування трансферту</t>
  </si>
  <si>
    <t>субвенції</t>
  </si>
  <si>
    <t>(грн)</t>
  </si>
  <si>
    <t>Код бюджету</t>
  </si>
  <si>
    <t>Районний бюджет Вараського району</t>
  </si>
  <si>
    <t>Бюджет Бабинської сільської територіальної громади</t>
  </si>
  <si>
    <t>Бюджет Бугринської сільської 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</si>
  <si>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</si>
  <si>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</si>
  <si>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 територіальної громади</t>
  </si>
  <si>
    <t>Бюджет Радивилівської міської  територіальної громади</t>
  </si>
  <si>
    <t>Бюджет Крупецької сільської територіальної громади</t>
  </si>
  <si>
    <t>Бюджет Привільненської сільської  територіальної громади</t>
  </si>
  <si>
    <t>Бюджет Мирогощанської сільської  територіальної громади</t>
  </si>
  <si>
    <t>Бюджет Локницької сільської  територіальної громади</t>
  </si>
  <si>
    <t>Бюджет Смизької селищної  територіальної громади</t>
  </si>
  <si>
    <t>Бюджет Висоцької сільської  територіальної громади</t>
  </si>
  <si>
    <t>Бюджет Козинської сільської  територіальної громади</t>
  </si>
  <si>
    <t>Бюджет Млинівської селищної  територіальної громади</t>
  </si>
  <si>
    <t>Бюджет Боремельської сільської 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</si>
  <si>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</si>
  <si>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</si>
  <si>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 територіальної громади</t>
  </si>
  <si>
    <t>Бюджет Тараканівської сільської  територіальної громади</t>
  </si>
  <si>
    <t>Бюджет Ярославицької сільської  територіальної громади</t>
  </si>
  <si>
    <t>Бюджет Клеванської селищної  територіальної громади</t>
  </si>
  <si>
    <t>Бюджет Немовицької сільської  територіальної громади</t>
  </si>
  <si>
    <t>Бюджет Демидівської селищної  територіальної громади</t>
  </si>
  <si>
    <t>Бюджет Малолюбашанської сільської  територіальної громади</t>
  </si>
  <si>
    <t>Бюджет Олександрійської сільської  територіальної громади</t>
  </si>
  <si>
    <t>Бюджет Шпанівської сільської територіальної громади</t>
  </si>
  <si>
    <t>Бюджет Повчанської сільської  територіальної громади</t>
  </si>
  <si>
    <t>Бюджет Дядьковицької сільської  територіальної громади</t>
  </si>
  <si>
    <t>Бюджет Корнинської сільської  територіальної громади</t>
  </si>
  <si>
    <t>Бюджет Старосільської сільської  територіальної громади</t>
  </si>
  <si>
    <t>Бюджет Вараської міської територіальної громади</t>
  </si>
  <si>
    <t>Бюджет Острозької міської  територіальної громади</t>
  </si>
  <si>
    <t>Бюджет Степанської селищної  територіальної громади</t>
  </si>
  <si>
    <t xml:space="preserve">Бюджет Малинської сільської територіальної громади </t>
  </si>
  <si>
    <t xml:space="preserve">Бюджет Антонівської сільської територіальної громади </t>
  </si>
  <si>
    <t xml:space="preserve">Бюджет Великоомелянської сільської територіальної громади </t>
  </si>
  <si>
    <t xml:space="preserve">Бюджет Вирівської сільської територіальної громади </t>
  </si>
  <si>
    <t xml:space="preserve">Бюджет Головинської сільської територіальної громади </t>
  </si>
  <si>
    <t xml:space="preserve">Бюджет Каноницької сільської територіальної громади </t>
  </si>
  <si>
    <t xml:space="preserve">Бюджет Полицької сільської територіальної громади </t>
  </si>
  <si>
    <t xml:space="preserve">Бюджет Рафалівської селищної територіальної громади </t>
  </si>
  <si>
    <t xml:space="preserve">Бюджет Семидубської сільської територіальної громади </t>
  </si>
  <si>
    <t>Бюджет Березівської сільської територіальної громади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</si>
  <si>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</si>
  <si>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</si>
  <si>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</si>
  <si>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</si>
  <si>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</si>
  <si>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</si>
  <si>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</si>
  <si>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</si>
  <si>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</si>
  <si>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</si>
  <si>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</si>
  <si>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</si>
  <si>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</si>
  <si>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</si>
  <si>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</si>
  <si>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</si>
  <si>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</si>
  <si>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</si>
  <si>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</si>
  <si>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</si>
  <si>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</si>
  <si>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І.Трансферти до загального фонду бюджету</t>
  </si>
  <si>
    <t>загальний фонд</t>
  </si>
  <si>
    <t>спеціальний фонд</t>
  </si>
  <si>
    <t xml:space="preserve"> у тому числі:</t>
  </si>
  <si>
    <t>УСЬОГО за розділами І,ІІ</t>
  </si>
  <si>
    <t>Інші субвенції  з місцевого бюджету</t>
  </si>
  <si>
    <t>1.Показники міжбюджетних трансфертів з інших бюджетів</t>
  </si>
  <si>
    <t>Інші субвенції з місцевого бюджету</t>
  </si>
  <si>
    <t>Разом по бюджетах територіальних громад</t>
  </si>
  <si>
    <t>Разом по бюджетах районів та територіальних громад</t>
  </si>
  <si>
    <t>ІІ Трансферти до спеціального фонду бюджету</t>
  </si>
  <si>
    <t>співфінансування придбання шкільних автобусів</t>
  </si>
  <si>
    <t>(код бюджету)</t>
  </si>
  <si>
    <t>І.Трансферти із загального фонду бюджету</t>
  </si>
  <si>
    <t>1. Показники міжбюджетних трансфертів з інших бюджетів</t>
  </si>
  <si>
    <t>співфінансування об'єкту "Поточний середній ремонт  автомобільної дороги О 180203 Володимирець-Красносілля-Малі Телковичі на ділянці км 13+000-км19+400"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</si>
  <si>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“Про статус ветеранів війни, гарантії їх соціального захисту”, та які потребують поліпшення житлових умов (Розпорядження КМУ від 17.11.2021 №1444-р)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</si>
  <si>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</si>
  <si>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 обслуговування осіб з інвалідністю в Рівненському обласному центрі комплексної реабілітації</t>
  </si>
  <si>
    <t>Зміни до міжбюджетних трансфертів на 2021 рік</t>
  </si>
  <si>
    <t>на виготовлення проектної документації по об'єкту "Реконструкція спортивного комплексу по вул. Зірненська, 10 в м. Березне Рівненської області"</t>
  </si>
  <si>
    <t xml:space="preserve">  на придбання апарату  Мікротом – кріостат  НМ 525 для комунального підприємства «Рівненський протипухлинний центр» Рівненської обласної ради </t>
  </si>
  <si>
    <t>0819242</t>
  </si>
  <si>
    <t xml:space="preserve">Перший заступник голови обласної ради                              </t>
  </si>
  <si>
    <t>Сергій СВИСТАЛЮК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</si>
  <si>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– 8 пункту 1 статті 10  Закону України „Про статус ветеранів війни, гарантії їх соціального 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 (Розпорядження КМУ від 24.11.2021 №1482-р)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</si>
  <si>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І – 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  (Розпорядження КМУ від 24.11.2021 №1482-р)</t>
  </si>
  <si>
    <t>0819241</t>
  </si>
  <si>
    <t>0819243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</si>
  <si>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</si>
  <si>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</si>
  <si>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2.Показники міжбюджетних трансфертів іншим бюджетам</t>
  </si>
  <si>
    <t>Додаток  4
до рішення Рівненської обласної ради
"Про внесення змін до обласного бюджету                                                                      Рівненської області на 2021 рік"
від ________ 2021 року  №____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</si>
  <si>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</si>
  <si>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Капітальний ремонт  вул.Київська на ділянці від № 178 до буд. № 206 м.Корець Рівненської області</t>
  </si>
  <si>
    <t>Капітальний ремонт  вул.Київської на ділянці від буд. № 178 до буд. № 206 в м.Корець Рівненської області</t>
  </si>
  <si>
    <t>на капітальний ремонт спортивного залу Вараської загальноосвітньої школи І-ІІІ ступенів № 2 Вараської міської ради Рівненської області за адресою: Рівненська область, м. Вараш, мрн. Будівельників, 56</t>
  </si>
  <si>
    <t>1519770</t>
  </si>
  <si>
    <t>IІ.Трансферти із спеціального фонду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</si>
  <si>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</si>
  <si>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0819270</t>
  </si>
  <si>
    <t>співфінансування придбання ноутбуків для педагогічних працівників закладів загальної середньої освіти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</si>
  <si>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</si>
  <si>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оплату праці з нарахуваннями педагогічних працівників інклюзивно-ресурсних центрів </t>
  </si>
  <si>
    <t>0619310</t>
  </si>
  <si>
    <t>співфінансування об`єкту "Реконструкція приймального відділення КНП «Березнівська центральна районна лікарня» Березнівської районної ради на вул. Київська, 19 в м. Березне Рівненської області</t>
  </si>
  <si>
    <t>для ДПТНЗ "Сарненський професійний аграрний ліцей" на співфінансування проекту "Центр новітніх технологій сільськогосподарського виробництва" для придбання матеріалів, обладнання та інвентарю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</si>
  <si>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</si>
  <si>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 підвищення кваліфікації педагогічних працівників, які забезпечують здобуття учнями 5—11(12) класів загальної середньої освіти - видатки на оплату послуг з підвищення кваліфікації (видатки споживання)</t>
  </si>
  <si>
    <t>0619350</t>
  </si>
  <si>
    <t>співфінансування потреб комунального закладу "Рівненський обласний центр надання соціальних послуг"</t>
  </si>
  <si>
    <t>для реалізації заходів Програми розвитку фізичної культури і спорту в Рівненській області на період до 2024 року</t>
  </si>
  <si>
    <t>0619770</t>
  </si>
  <si>
    <t>на закупівлю меблів для харчоблоків закладів загальної середньої освіти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</si>
  <si>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</si>
  <si>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 xml:space="preserve">Субвенція з державного бюджету місцевим бюджетам на здійснення підтримки окремих закладів та заходів у системі охорони здоров"я </t>
  </si>
  <si>
    <t>Субвенція з державного бюджету місцевим бюджетам на закупівлю опорними закладами охорони здоров'я послуг щодо проектування та встановлення кисневих станцій</t>
  </si>
  <si>
    <t>0719430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</si>
  <si>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(видатки на лікування хворих на цукровий діабет інсуліном та нецукровий діабет десмопресином)</t>
  </si>
  <si>
    <t xml:space="preserve">Субвенція з державного бюджету місцевим бюджетам на забезпечення якісної, сучасної та доступної загальної середньої освіти “Нова українська школа”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</si>
  <si>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</si>
  <si>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розвиток спортивної інфраструктури</t>
  </si>
  <si>
    <t>Освітня субвенція з державного бюджету місцевим бюджетам</t>
  </si>
  <si>
    <t>на забезпечення створення належних санітарно-гігієнічних умов у приміщеннях закладів загальної середньої освіти (видатки розвитку)</t>
  </si>
  <si>
    <t>на придбання шкільних автобусів, у тому числі обладнаних місцями для дітей з особливими освітніми потребами (видатки розвитку)</t>
  </si>
  <si>
    <t>співфінансування в частині придбання комунальним закладом охорони здоров'я у сільській місцевості телемедичного обладнання</t>
  </si>
  <si>
    <t>на реконструкцію будівлі СДЮСШОР №2 в м.Рівне, вул. Євгена Коновальця, 17А (в т.ч. виготовлення проектно-кошторисної документації)</t>
  </si>
  <si>
    <t xml:space="preserve">Cубвенція з державного бюджету місцевим бюджетам на здійснення заходів щодо соціально-економічного розвитку окремих територій </t>
  </si>
  <si>
    <t>на реконструкцію проїзду та автостоянки біля ізоляційно-діагностичного корпусу та поліклініки КП "Рівненська обласна дитяча лікарня " РІвненської обласної ради за адресою: вул.Київська, 60 м.Рівне"</t>
  </si>
  <si>
    <t>на будівництво пансіону за адресою Рівненська обл., м.Костопіль вул. Данила Галицького 7 (в т.ч. виготовлення проектної документації)</t>
  </si>
  <si>
    <t>на реконструкцію навчального корпусу літ.Ж-2 за адресою: Рівненська обл., м.Костопіль, вул. Данила Галицького, 7 (в т.ч. виготовлення проектної документації)</t>
  </si>
  <si>
    <t>на реконструкцію спортивного залу за адресою: Рівненська обл., м.Костопіль, вул.Гвардійська, 7 (в т.ч. виготовлення проектної документації)</t>
  </si>
  <si>
    <t>на реконструкцію актової зали під школу початкових класів на 150 учнівських місць по вул. Центральна, 68 в с. Дібрівськ Зарічненського району Рівненської області (коригування)</t>
  </si>
  <si>
    <t>на будівництво фізкультурно-оздоровчого басейну на базі Костопільської ДЮСШ за адресою: провулок Артилерійський, 5а 
м. Костопіль, Рівненська область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</si>
  <si>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</si>
  <si>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3719160</t>
  </si>
  <si>
    <t>Субвенція з державного бюджету місцевим бюджетам на погашення заборгованості з різниці в тарифах, що підлягає врегулюванню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</t>
  </si>
  <si>
    <t>1219610</t>
  </si>
  <si>
    <t>Субвенція з місцевого бюджету на погашення заборгованості з різниці в тарифах, що підлягає врегулюванню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</si>
</sst>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\ &quot;₴&quot;"/>
    <numFmt numFmtId="213" formatCode="0.00000"/>
    <numFmt numFmtId="214" formatCode="#,##0.000000"/>
    <numFmt numFmtId="215" formatCode="#,##0.00_ ;[Red]\-#,##0.00\ 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" fillId="7" borderId="1" applyNumberFormat="0" applyAlignment="0" applyProtection="0"/>
    <xf numFmtId="193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62" fillId="47" borderId="9" applyNumberFormat="0" applyAlignment="0" applyProtection="0"/>
    <xf numFmtId="0" fontId="21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5" fillId="3" borderId="0" applyNumberFormat="0" applyBorder="0" applyAlignment="0" applyProtection="0"/>
    <xf numFmtId="0" fontId="64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65" fillId="47" borderId="13" applyNumberFormat="0" applyAlignment="0" applyProtection="0"/>
    <xf numFmtId="0" fontId="66" fillId="51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8" fillId="0" borderId="0" xfId="0" applyFont="1" applyAlignment="1">
      <alignment vertical="center" wrapText="1"/>
    </xf>
    <xf numFmtId="49" fontId="43" fillId="0" borderId="0" xfId="0" applyNumberFormat="1" applyFont="1" applyFill="1" applyBorder="1" applyAlignment="1">
      <alignment vertical="top" wrapText="1"/>
    </xf>
    <xf numFmtId="49" fontId="44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4" fontId="27" fillId="52" borderId="14" xfId="0" applyNumberFormat="1" applyFont="1" applyFill="1" applyBorder="1" applyAlignment="1">
      <alignment horizontal="right" wrapText="1"/>
    </xf>
    <xf numFmtId="4" fontId="19" fillId="52" borderId="14" xfId="0" applyNumberFormat="1" applyFont="1" applyFill="1" applyBorder="1" applyAlignment="1">
      <alignment horizontal="right" wrapText="1"/>
    </xf>
    <xf numFmtId="4" fontId="40" fillId="0" borderId="14" xfId="105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right"/>
    </xf>
    <xf numFmtId="4" fontId="31" fillId="53" borderId="14" xfId="52" applyNumberFormat="1" applyFont="1" applyFill="1" applyBorder="1" applyAlignment="1">
      <alignment horizontal="left" vertical="center" wrapText="1"/>
      <protection/>
    </xf>
    <xf numFmtId="4" fontId="34" fillId="0" borderId="14" xfId="105" applyNumberFormat="1" applyFont="1" applyFill="1" applyBorder="1" applyAlignment="1">
      <alignment horizontal="left" vertical="center" wrapText="1"/>
      <protection/>
    </xf>
    <xf numFmtId="4" fontId="31" fillId="0" borderId="14" xfId="52" applyNumberFormat="1" applyFont="1" applyFill="1" applyBorder="1" applyAlignment="1">
      <alignment horizontal="right" vertical="center" wrapText="1"/>
      <protection/>
    </xf>
    <xf numFmtId="4" fontId="31" fillId="53" borderId="14" xfId="52" applyNumberFormat="1" applyFont="1" applyFill="1" applyBorder="1" applyAlignment="1">
      <alignment horizontal="right" vertical="center" wrapText="1"/>
      <protection/>
    </xf>
    <xf numFmtId="49" fontId="43" fillId="0" borderId="0" xfId="0" applyNumberFormat="1" applyFont="1" applyFill="1" applyBorder="1" applyAlignment="1">
      <alignment horizontal="center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4" fontId="27" fillId="52" borderId="14" xfId="0" applyNumberFormat="1" applyFont="1" applyFill="1" applyBorder="1" applyAlignment="1">
      <alignment horizontal="right" vertical="top" wrapText="1"/>
    </xf>
    <xf numFmtId="49" fontId="4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34" fillId="0" borderId="14" xfId="105" applyNumberFormat="1" applyFont="1" applyBorder="1" applyAlignment="1">
      <alignment horizontal="right" vertical="center" wrapText="1"/>
      <protection/>
    </xf>
    <xf numFmtId="0" fontId="31" fillId="0" borderId="0" xfId="0" applyFont="1" applyAlignment="1">
      <alignment horizontal="right"/>
    </xf>
    <xf numFmtId="4" fontId="42" fillId="0" borderId="14" xfId="105" applyNumberFormat="1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/>
    </xf>
    <xf numFmtId="49" fontId="47" fillId="0" borderId="0" xfId="0" applyNumberFormat="1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4" fontId="34" fillId="0" borderId="14" xfId="105" applyNumberFormat="1" applyFont="1" applyBorder="1" applyAlignment="1">
      <alignment horizontal="left" vertical="center" wrapText="1"/>
      <protection/>
    </xf>
    <xf numFmtId="0" fontId="42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9" fillId="0" borderId="17" xfId="0" applyFont="1" applyBorder="1" applyAlignment="1">
      <alignment horizontal="right"/>
    </xf>
    <xf numFmtId="0" fontId="19" fillId="0" borderId="17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39" fillId="0" borderId="19" xfId="0" applyFont="1" applyBorder="1" applyAlignment="1">
      <alignment horizontal="right"/>
    </xf>
    <xf numFmtId="0" fontId="19" fillId="0" borderId="20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39" fillId="0" borderId="22" xfId="0" applyFont="1" applyBorder="1" applyAlignment="1">
      <alignment horizontal="right"/>
    </xf>
    <xf numFmtId="0" fontId="39" fillId="0" borderId="23" xfId="0" applyFont="1" applyBorder="1" applyAlignment="1">
      <alignment horizontal="right"/>
    </xf>
    <xf numFmtId="0" fontId="19" fillId="0" borderId="24" xfId="52" applyFont="1" applyBorder="1" applyAlignment="1">
      <alignment horizontal="right"/>
      <protection/>
    </xf>
    <xf numFmtId="0" fontId="19" fillId="0" borderId="25" xfId="52" applyFont="1" applyBorder="1" applyAlignment="1">
      <alignment horizontal="center"/>
      <protection/>
    </xf>
    <xf numFmtId="0" fontId="27" fillId="0" borderId="0" xfId="0" applyFont="1" applyFill="1" applyAlignment="1">
      <alignment/>
    </xf>
    <xf numFmtId="0" fontId="68" fillId="0" borderId="14" xfId="0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52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horizontal="left" vertical="center" wrapText="1"/>
      <protection/>
    </xf>
    <xf numFmtId="4" fontId="31" fillId="0" borderId="14" xfId="52" applyNumberFormat="1" applyFont="1" applyFill="1" applyBorder="1" applyAlignment="1">
      <alignment horizontal="left" vertical="center" wrapText="1"/>
      <protection/>
    </xf>
    <xf numFmtId="0" fontId="31" fillId="53" borderId="14" xfId="52" applyFont="1" applyFill="1" applyBorder="1" applyAlignment="1">
      <alignment horizontal="center" vertical="center" wrapText="1"/>
      <protection/>
    </xf>
    <xf numFmtId="0" fontId="31" fillId="53" borderId="14" xfId="52" applyFont="1" applyFill="1" applyBorder="1" applyAlignment="1">
      <alignment horizontal="left" vertical="center" wrapText="1"/>
      <protection/>
    </xf>
    <xf numFmtId="49" fontId="36" fillId="0" borderId="14" xfId="0" applyNumberFormat="1" applyFont="1" applyBorder="1" applyAlignment="1">
      <alignment wrapText="1"/>
    </xf>
    <xf numFmtId="0" fontId="34" fillId="0" borderId="14" xfId="105" applyFont="1" applyFill="1" applyBorder="1" applyAlignment="1">
      <alignment horizontal="left" vertical="center" wrapText="1"/>
      <protection/>
    </xf>
    <xf numFmtId="49" fontId="31" fillId="53" borderId="14" xfId="52" applyNumberFormat="1" applyFont="1" applyFill="1" applyBorder="1" applyAlignment="1">
      <alignment horizontal="center" vertical="center"/>
      <protection/>
    </xf>
    <xf numFmtId="49" fontId="31" fillId="0" borderId="14" xfId="0" applyNumberFormat="1" applyFont="1" applyBorder="1" applyAlignment="1">
      <alignment vertical="top" wrapText="1"/>
    </xf>
    <xf numFmtId="0" fontId="40" fillId="0" borderId="14" xfId="105" applyFont="1" applyBorder="1" applyAlignment="1">
      <alignment vertical="top" wrapText="1"/>
      <protection/>
    </xf>
    <xf numFmtId="0" fontId="33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" fontId="41" fillId="0" borderId="26" xfId="0" applyNumberFormat="1" applyFont="1" applyFill="1" applyBorder="1" applyAlignment="1" applyProtection="1">
      <alignment wrapText="1"/>
      <protection locked="0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52" borderId="16" xfId="0" applyFont="1" applyFill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0" fontId="27" fillId="53" borderId="29" xfId="0" applyFont="1" applyFill="1" applyBorder="1" applyAlignment="1">
      <alignment horizontal="center" vertical="center" wrapText="1"/>
    </xf>
    <xf numFmtId="215" fontId="48" fillId="0" borderId="14" xfId="0" applyNumberFormat="1" applyFont="1" applyFill="1" applyBorder="1" applyAlignment="1">
      <alignment/>
    </xf>
    <xf numFmtId="215" fontId="48" fillId="0" borderId="14" xfId="0" applyNumberFormat="1" applyFont="1" applyBorder="1" applyAlignment="1">
      <alignment/>
    </xf>
    <xf numFmtId="49" fontId="27" fillId="0" borderId="24" xfId="0" applyNumberFormat="1" applyFont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4" fontId="49" fillId="0" borderId="26" xfId="0" applyNumberFormat="1" applyFont="1" applyFill="1" applyBorder="1" applyAlignment="1" applyProtection="1">
      <alignment horizontal="center" wrapText="1"/>
      <protection locked="0"/>
    </xf>
    <xf numFmtId="0" fontId="42" fillId="0" borderId="2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27" fillId="52" borderId="31" xfId="0" applyFont="1" applyFill="1" applyBorder="1" applyAlignment="1">
      <alignment horizontal="center" vertical="center"/>
    </xf>
    <xf numFmtId="0" fontId="27" fillId="52" borderId="29" xfId="0" applyFont="1" applyFill="1" applyBorder="1" applyAlignment="1">
      <alignment horizontal="center" vertical="center"/>
    </xf>
    <xf numFmtId="0" fontId="27" fillId="52" borderId="32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" fontId="41" fillId="0" borderId="26" xfId="0" applyNumberFormat="1" applyFont="1" applyFill="1" applyBorder="1" applyAlignment="1" applyProtection="1">
      <alignment horizontal="center" wrapText="1"/>
      <protection locked="0"/>
    </xf>
    <xf numFmtId="0" fontId="68" fillId="0" borderId="2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27" fillId="52" borderId="27" xfId="0" applyFont="1" applyFill="1" applyBorder="1" applyAlignment="1">
      <alignment horizontal="center" vertical="center" wrapText="1"/>
    </xf>
    <xf numFmtId="0" fontId="27" fillId="52" borderId="17" xfId="0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21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Назва" xfId="100"/>
    <cellStyle name="Нейтральный" xfId="101"/>
    <cellStyle name="Обчислення" xfId="102"/>
    <cellStyle name="Обычный 2" xfId="103"/>
    <cellStyle name="Обычный 2 2" xfId="104"/>
    <cellStyle name="Обычный_ДОД4-200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ередній" xfId="114"/>
    <cellStyle name="Стиль 1" xfId="115"/>
    <cellStyle name="Текст попередження" xfId="116"/>
    <cellStyle name="Текст пояснення" xfId="117"/>
    <cellStyle name="Comma" xfId="118"/>
    <cellStyle name="Comma [0]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9"/>
  <sheetViews>
    <sheetView showGridLines="0" showZeros="0" tabSelected="1" view="pageBreakPreview" zoomScale="40" zoomScaleSheetLayoutView="40" zoomScalePageLayoutView="0" workbookViewId="0" topLeftCell="D9">
      <pane xSplit="2" ySplit="7" topLeftCell="F16" activePane="bottomRight" state="frozen"/>
      <selection pane="topLeft" activeCell="D9" sqref="D9"/>
      <selection pane="topRight" activeCell="F9" sqref="F9"/>
      <selection pane="bottomLeft" activeCell="D16" sqref="D16"/>
      <selection pane="bottomRight" activeCell="D8" sqref="D8"/>
    </sheetView>
  </sheetViews>
  <sheetFormatPr defaultColWidth="9.16015625" defaultRowHeight="12.75"/>
  <cols>
    <col min="1" max="1" width="0.328125" style="5" hidden="1" customWidth="1"/>
    <col min="2" max="2" width="4.33203125" style="5" hidden="1" customWidth="1"/>
    <col min="3" max="3" width="1.171875" style="5" hidden="1" customWidth="1"/>
    <col min="4" max="4" width="16" style="5" customWidth="1"/>
    <col min="5" max="5" width="68.16015625" style="5" customWidth="1"/>
    <col min="6" max="6" width="24.5" style="5" customWidth="1"/>
    <col min="7" max="7" width="72" style="5" customWidth="1"/>
    <col min="8" max="8" width="21" style="5" customWidth="1"/>
    <col min="9" max="9" width="19.5" style="5" customWidth="1"/>
    <col min="10" max="10" width="20" style="5" customWidth="1"/>
    <col min="11" max="12" width="19.16015625" style="5" customWidth="1"/>
    <col min="13" max="13" width="20.5" style="5" customWidth="1"/>
    <col min="14" max="14" width="66.16015625" style="5" customWidth="1"/>
    <col min="15" max="15" width="56.66015625" style="5" customWidth="1"/>
    <col min="16" max="16" width="25" style="5" customWidth="1"/>
    <col min="17" max="17" width="19" style="5" customWidth="1"/>
    <col min="18" max="19" width="20.83203125" style="5" customWidth="1"/>
    <col min="20" max="20" width="19" style="5" customWidth="1"/>
    <col min="21" max="21" width="31.83203125" style="5" customWidth="1"/>
    <col min="22" max="22" width="28.33203125" style="5" customWidth="1"/>
    <col min="23" max="23" width="29.16015625" style="5" customWidth="1"/>
    <col min="24" max="25" width="23.5" style="5" customWidth="1"/>
    <col min="26" max="26" width="20.83203125" style="5" customWidth="1"/>
    <col min="27" max="27" width="23.5" style="5" customWidth="1"/>
    <col min="28" max="28" width="22.83203125" style="5" customWidth="1"/>
    <col min="29" max="29" width="30.33203125" style="5" customWidth="1"/>
    <col min="30" max="30" width="29.83203125" style="5" customWidth="1"/>
    <col min="31" max="31" width="25.5" style="5" customWidth="1"/>
    <col min="32" max="32" width="22" style="5" customWidth="1"/>
    <col min="33" max="33" width="21.66015625" style="5" customWidth="1"/>
    <col min="34" max="34" width="20.5" style="5" customWidth="1"/>
    <col min="35" max="35" width="20.16015625" style="5" customWidth="1"/>
    <col min="36" max="36" width="16.33203125" style="5" customWidth="1"/>
    <col min="37" max="37" width="23.66015625" style="5" customWidth="1"/>
    <col min="38" max="38" width="21.5" style="5" customWidth="1"/>
    <col min="39" max="39" width="23.33203125" style="5" customWidth="1"/>
    <col min="40" max="40" width="18.16015625" style="5" customWidth="1"/>
    <col min="41" max="41" width="22.5" style="5" customWidth="1"/>
    <col min="42" max="42" width="21.66015625" style="5" customWidth="1"/>
    <col min="43" max="43" width="37.5" style="5" customWidth="1"/>
    <col min="44" max="44" width="19" style="5" customWidth="1"/>
    <col min="45" max="45" width="26.66015625" style="5" customWidth="1"/>
    <col min="46" max="46" width="62.33203125" style="5" customWidth="1"/>
    <col min="47" max="47" width="74.16015625" style="5" customWidth="1"/>
    <col min="48" max="48" width="60.83203125" style="5" customWidth="1"/>
    <col min="49" max="49" width="4.83203125" style="5" hidden="1" customWidth="1"/>
    <col min="50" max="50" width="33.33203125" style="5" customWidth="1"/>
    <col min="51" max="51" width="33.16015625" style="5" customWidth="1"/>
    <col min="52" max="52" width="33.83203125" style="5" customWidth="1"/>
    <col min="53" max="53" width="29.33203125" style="5" customWidth="1"/>
    <col min="54" max="54" width="27.16015625" style="5" customWidth="1"/>
    <col min="55" max="55" width="25.33203125" style="5" customWidth="1"/>
    <col min="56" max="56" width="23.66015625" style="5" customWidth="1"/>
    <col min="57" max="57" width="23.83203125" style="5" customWidth="1"/>
    <col min="58" max="58" width="25.16015625" style="5" customWidth="1"/>
    <col min="59" max="16384" width="9.16015625" style="5" customWidth="1"/>
  </cols>
  <sheetData>
    <row r="1" spans="4:47" ht="25.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ht="10.5" customHeight="1"/>
    <row r="3" spans="10:21" ht="62.25" customHeight="1">
      <c r="J3" s="94" t="s">
        <v>137</v>
      </c>
      <c r="K3" s="94"/>
      <c r="L3" s="94"/>
      <c r="N3" s="79"/>
      <c r="O3" s="79"/>
      <c r="P3" s="79"/>
      <c r="Q3" s="80"/>
      <c r="R3" s="80"/>
      <c r="S3" s="80"/>
      <c r="T3" s="80"/>
      <c r="U3" s="80"/>
    </row>
    <row r="4" spans="5:47" ht="5.25" customHeight="1">
      <c r="E4" s="45"/>
      <c r="F4" s="45"/>
      <c r="G4" s="2"/>
      <c r="H4" s="2"/>
      <c r="I4" s="2"/>
      <c r="J4" s="2"/>
      <c r="K4" s="2"/>
      <c r="L4" s="2"/>
      <c r="M4" s="2"/>
      <c r="N4" s="2"/>
      <c r="O4" s="2"/>
      <c r="P4" s="2"/>
      <c r="Q4" s="39"/>
      <c r="R4" s="39"/>
      <c r="S4" s="39"/>
      <c r="T4" s="39"/>
      <c r="U4" s="39"/>
      <c r="W4" s="39"/>
      <c r="X4" s="39"/>
      <c r="Y4" s="39"/>
      <c r="Z4" s="39"/>
      <c r="AA4" s="39"/>
      <c r="AB4" s="25"/>
      <c r="AC4" s="25"/>
      <c r="AD4" s="25"/>
      <c r="AE4" s="25"/>
      <c r="AF4" s="25"/>
      <c r="AG4" s="25"/>
      <c r="AH4" s="25"/>
      <c r="AI4" s="25"/>
      <c r="AJ4" s="25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20.25" customHeight="1">
      <c r="A5" s="3"/>
      <c r="B5" s="3"/>
      <c r="C5" s="3"/>
      <c r="E5" s="45"/>
      <c r="F5" s="95" t="s">
        <v>124</v>
      </c>
      <c r="G5" s="95"/>
      <c r="H5" s="95"/>
      <c r="I5" s="95"/>
      <c r="J5" s="95"/>
      <c r="K5" s="95"/>
      <c r="L5" s="95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15.75" customHeight="1">
      <c r="A6" s="3"/>
      <c r="B6" s="3"/>
      <c r="C6" s="3"/>
      <c r="D6" s="21"/>
      <c r="E6" s="45"/>
      <c r="F6" s="46">
        <v>17100000000</v>
      </c>
      <c r="H6" s="46"/>
      <c r="I6" s="46"/>
      <c r="J6" s="46"/>
      <c r="K6" s="46"/>
      <c r="L6" s="46"/>
      <c r="M6" s="46"/>
      <c r="N6" s="46"/>
      <c r="O6" s="46"/>
      <c r="P6" s="46"/>
      <c r="Q6" s="22"/>
      <c r="R6" s="22"/>
      <c r="S6" s="22"/>
      <c r="T6" s="22"/>
      <c r="U6" s="22"/>
      <c r="V6" s="22"/>
      <c r="W6" s="34"/>
      <c r="X6" s="34"/>
      <c r="Y6" s="34"/>
      <c r="Z6" s="34"/>
      <c r="AA6" s="34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14.25" customHeight="1">
      <c r="A7" s="3"/>
      <c r="B7" s="3"/>
      <c r="C7" s="3"/>
      <c r="D7" s="21"/>
      <c r="E7" s="45"/>
      <c r="F7" s="47" t="s">
        <v>117</v>
      </c>
      <c r="H7" s="47"/>
      <c r="I7" s="47"/>
      <c r="J7" s="47"/>
      <c r="K7" s="47"/>
      <c r="L7" s="47"/>
      <c r="M7" s="47"/>
      <c r="N7" s="47"/>
      <c r="O7" s="47"/>
      <c r="P7" s="47"/>
      <c r="Q7" s="23"/>
      <c r="R7" s="23"/>
      <c r="S7" s="23"/>
      <c r="T7" s="23"/>
      <c r="U7" s="23"/>
      <c r="V7" s="23"/>
      <c r="W7" s="35"/>
      <c r="X7" s="35"/>
      <c r="Y7" s="35"/>
      <c r="Z7" s="35"/>
      <c r="AA7" s="35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58" ht="11.25" customHeight="1" thickBot="1">
      <c r="A8" s="3"/>
      <c r="B8" s="3"/>
      <c r="C8" s="3"/>
      <c r="D8" s="3"/>
      <c r="E8" s="51"/>
      <c r="F8" s="51"/>
      <c r="L8" s="43" t="s">
        <v>38</v>
      </c>
      <c r="N8" s="43"/>
      <c r="O8" s="43"/>
      <c r="P8" s="43"/>
      <c r="S8" s="43" t="s">
        <v>38</v>
      </c>
      <c r="V8" s="43"/>
      <c r="W8" s="40"/>
      <c r="X8" s="40"/>
      <c r="Y8" s="40"/>
      <c r="Z8" s="40"/>
      <c r="AB8" s="43" t="s">
        <v>38</v>
      </c>
      <c r="AC8" s="29"/>
      <c r="AD8" s="29"/>
      <c r="AE8" s="29"/>
      <c r="AF8" s="29"/>
      <c r="AG8" s="29"/>
      <c r="AH8" s="43"/>
      <c r="AI8" s="29"/>
      <c r="AK8" s="43"/>
      <c r="AL8" s="43" t="s">
        <v>38</v>
      </c>
      <c r="AM8" s="43"/>
      <c r="AN8" s="43"/>
      <c r="AO8" s="43"/>
      <c r="AP8" s="43"/>
      <c r="AQ8" s="43"/>
      <c r="AR8" s="43"/>
      <c r="AS8" s="43"/>
      <c r="AT8" s="43" t="s">
        <v>38</v>
      </c>
      <c r="AU8" s="43"/>
      <c r="AV8" s="43"/>
      <c r="AW8" s="43" t="s">
        <v>38</v>
      </c>
      <c r="AX8" s="43"/>
      <c r="AY8" s="43" t="s">
        <v>38</v>
      </c>
      <c r="AZ8" s="43"/>
      <c r="BA8" s="43"/>
      <c r="BB8" s="43"/>
      <c r="BC8" s="43"/>
      <c r="BF8" s="43" t="s">
        <v>38</v>
      </c>
    </row>
    <row r="9" spans="1:67" s="20" customFormat="1" ht="24" customHeight="1">
      <c r="A9" s="55" t="s">
        <v>2</v>
      </c>
      <c r="B9" s="56" t="s">
        <v>0</v>
      </c>
      <c r="C9" s="57">
        <v>0</v>
      </c>
      <c r="D9" s="123" t="s">
        <v>39</v>
      </c>
      <c r="E9" s="123" t="s">
        <v>29</v>
      </c>
      <c r="F9" s="96" t="s">
        <v>111</v>
      </c>
      <c r="G9" s="97"/>
      <c r="H9" s="97"/>
      <c r="I9" s="97"/>
      <c r="J9" s="97"/>
      <c r="K9" s="97"/>
      <c r="L9" s="98"/>
      <c r="M9" s="96" t="s">
        <v>111</v>
      </c>
      <c r="N9" s="97"/>
      <c r="O9" s="97"/>
      <c r="P9" s="97"/>
      <c r="Q9" s="97"/>
      <c r="R9" s="97"/>
      <c r="S9" s="98"/>
      <c r="T9" s="96" t="s">
        <v>111</v>
      </c>
      <c r="U9" s="97"/>
      <c r="V9" s="98"/>
      <c r="W9" s="96" t="s">
        <v>119</v>
      </c>
      <c r="X9" s="97"/>
      <c r="Y9" s="97"/>
      <c r="Z9" s="97"/>
      <c r="AA9" s="97"/>
      <c r="AB9" s="98"/>
      <c r="AC9" s="96" t="s">
        <v>119</v>
      </c>
      <c r="AD9" s="97"/>
      <c r="AE9" s="97"/>
      <c r="AF9" s="97"/>
      <c r="AG9" s="97"/>
      <c r="AH9" s="97"/>
      <c r="AI9" s="97"/>
      <c r="AJ9" s="98"/>
      <c r="AK9" s="102" t="s">
        <v>109</v>
      </c>
      <c r="AL9" s="102" t="s">
        <v>108</v>
      </c>
      <c r="AM9" s="102"/>
      <c r="AN9" s="96" t="s">
        <v>136</v>
      </c>
      <c r="AO9" s="97"/>
      <c r="AP9" s="97"/>
      <c r="AQ9" s="97"/>
      <c r="AR9" s="97"/>
      <c r="AS9" s="97"/>
      <c r="AT9" s="97"/>
      <c r="AU9" s="102" t="s">
        <v>136</v>
      </c>
      <c r="AV9" s="102"/>
      <c r="AW9" s="102"/>
      <c r="AX9" s="102"/>
      <c r="AY9" s="102"/>
      <c r="AZ9" s="108" t="s">
        <v>136</v>
      </c>
      <c r="BA9" s="108"/>
      <c r="BB9" s="108"/>
      <c r="BC9" s="108"/>
      <c r="BD9" s="102" t="s">
        <v>109</v>
      </c>
      <c r="BE9" s="102" t="s">
        <v>108</v>
      </c>
      <c r="BF9" s="102"/>
      <c r="BG9" s="62"/>
      <c r="BH9" s="62"/>
      <c r="BI9" s="62"/>
      <c r="BJ9" s="62"/>
      <c r="BK9" s="62"/>
      <c r="BL9" s="62"/>
      <c r="BM9" s="62"/>
      <c r="BN9" s="62"/>
      <c r="BO9" s="62"/>
    </row>
    <row r="10" spans="1:67" s="20" customFormat="1" ht="15" customHeight="1">
      <c r="A10" s="58"/>
      <c r="B10" s="18"/>
      <c r="C10" s="19"/>
      <c r="D10" s="123"/>
      <c r="E10" s="123"/>
      <c r="F10" s="96" t="s">
        <v>105</v>
      </c>
      <c r="G10" s="97"/>
      <c r="H10" s="97"/>
      <c r="I10" s="97"/>
      <c r="J10" s="97"/>
      <c r="K10" s="97"/>
      <c r="L10" s="98"/>
      <c r="M10" s="96" t="s">
        <v>105</v>
      </c>
      <c r="N10" s="97"/>
      <c r="O10" s="97"/>
      <c r="P10" s="97"/>
      <c r="Q10" s="97"/>
      <c r="R10" s="97"/>
      <c r="S10" s="98"/>
      <c r="T10" s="96" t="s">
        <v>105</v>
      </c>
      <c r="U10" s="97"/>
      <c r="V10" s="98"/>
      <c r="W10" s="96" t="s">
        <v>115</v>
      </c>
      <c r="X10" s="97"/>
      <c r="Y10" s="97"/>
      <c r="Z10" s="97"/>
      <c r="AA10" s="97"/>
      <c r="AB10" s="98"/>
      <c r="AC10" s="96" t="s">
        <v>115</v>
      </c>
      <c r="AD10" s="97"/>
      <c r="AE10" s="97"/>
      <c r="AF10" s="97"/>
      <c r="AG10" s="97"/>
      <c r="AH10" s="97"/>
      <c r="AI10" s="97"/>
      <c r="AJ10" s="98"/>
      <c r="AK10" s="102"/>
      <c r="AL10" s="102"/>
      <c r="AM10" s="102"/>
      <c r="AN10" s="103" t="s">
        <v>118</v>
      </c>
      <c r="AO10" s="104"/>
      <c r="AP10" s="104"/>
      <c r="AQ10" s="104"/>
      <c r="AR10" s="104"/>
      <c r="AS10" s="104"/>
      <c r="AT10" s="104"/>
      <c r="AU10" s="103" t="s">
        <v>118</v>
      </c>
      <c r="AV10" s="104"/>
      <c r="AW10" s="104"/>
      <c r="AX10" s="104"/>
      <c r="AY10" s="105"/>
      <c r="AZ10" s="109" t="s">
        <v>143</v>
      </c>
      <c r="BA10" s="109"/>
      <c r="BB10" s="109"/>
      <c r="BC10" s="110"/>
      <c r="BD10" s="102"/>
      <c r="BE10" s="102"/>
      <c r="BF10" s="102"/>
      <c r="BG10" s="62"/>
      <c r="BH10" s="62"/>
      <c r="BI10" s="62"/>
      <c r="BJ10" s="62"/>
      <c r="BK10" s="62"/>
      <c r="BL10" s="62"/>
      <c r="BM10" s="62"/>
      <c r="BN10" s="62"/>
      <c r="BO10" s="62"/>
    </row>
    <row r="11" spans="1:67" s="20" customFormat="1" ht="13.5" customHeight="1">
      <c r="A11" s="58" t="s">
        <v>1</v>
      </c>
      <c r="B11" s="18" t="s">
        <v>0</v>
      </c>
      <c r="C11" s="19">
        <v>0</v>
      </c>
      <c r="D11" s="123"/>
      <c r="E11" s="123"/>
      <c r="F11" s="96" t="s">
        <v>37</v>
      </c>
      <c r="G11" s="97"/>
      <c r="H11" s="97"/>
      <c r="I11" s="97"/>
      <c r="J11" s="97"/>
      <c r="K11" s="97"/>
      <c r="L11" s="98"/>
      <c r="M11" s="96" t="s">
        <v>37</v>
      </c>
      <c r="N11" s="97"/>
      <c r="O11" s="97"/>
      <c r="P11" s="97"/>
      <c r="Q11" s="97"/>
      <c r="R11" s="97"/>
      <c r="S11" s="98"/>
      <c r="T11" s="96" t="s">
        <v>37</v>
      </c>
      <c r="U11" s="97"/>
      <c r="V11" s="98"/>
      <c r="W11" s="96" t="s">
        <v>37</v>
      </c>
      <c r="X11" s="97"/>
      <c r="Y11" s="97"/>
      <c r="Z11" s="97"/>
      <c r="AA11" s="97"/>
      <c r="AB11" s="98"/>
      <c r="AC11" s="96" t="s">
        <v>37</v>
      </c>
      <c r="AD11" s="97"/>
      <c r="AE11" s="97"/>
      <c r="AF11" s="97"/>
      <c r="AG11" s="97"/>
      <c r="AH11" s="97"/>
      <c r="AI11" s="97"/>
      <c r="AJ11" s="98"/>
      <c r="AK11" s="102"/>
      <c r="AL11" s="102"/>
      <c r="AM11" s="102"/>
      <c r="AN11" s="103" t="s">
        <v>37</v>
      </c>
      <c r="AO11" s="104"/>
      <c r="AP11" s="104"/>
      <c r="AQ11" s="104"/>
      <c r="AR11" s="104"/>
      <c r="AS11" s="104"/>
      <c r="AT11" s="104"/>
      <c r="AU11" s="104" t="s">
        <v>37</v>
      </c>
      <c r="AV11" s="104"/>
      <c r="AW11" s="104"/>
      <c r="AX11" s="104"/>
      <c r="AY11" s="127"/>
      <c r="AZ11" s="111" t="s">
        <v>37</v>
      </c>
      <c r="BA11" s="109"/>
      <c r="BB11" s="109"/>
      <c r="BC11" s="110"/>
      <c r="BD11" s="102"/>
      <c r="BE11" s="102"/>
      <c r="BF11" s="102"/>
      <c r="BG11" s="62"/>
      <c r="BH11" s="62"/>
      <c r="BI11" s="62"/>
      <c r="BJ11" s="62"/>
      <c r="BK11" s="62"/>
      <c r="BL11" s="62"/>
      <c r="BM11" s="62"/>
      <c r="BN11" s="62"/>
      <c r="BO11" s="62"/>
    </row>
    <row r="12" spans="1:67" s="20" customFormat="1" ht="15.75" customHeight="1">
      <c r="A12" s="58"/>
      <c r="B12" s="18"/>
      <c r="C12" s="19"/>
      <c r="D12" s="123"/>
      <c r="E12" s="123"/>
      <c r="F12" s="96" t="s">
        <v>36</v>
      </c>
      <c r="G12" s="97"/>
      <c r="H12" s="97"/>
      <c r="I12" s="97"/>
      <c r="J12" s="97"/>
      <c r="K12" s="97"/>
      <c r="L12" s="98"/>
      <c r="M12" s="96" t="s">
        <v>36</v>
      </c>
      <c r="N12" s="97"/>
      <c r="O12" s="97"/>
      <c r="P12" s="97"/>
      <c r="Q12" s="97"/>
      <c r="R12" s="97"/>
      <c r="S12" s="98"/>
      <c r="T12" s="96" t="s">
        <v>36</v>
      </c>
      <c r="U12" s="97"/>
      <c r="V12" s="98"/>
      <c r="W12" s="96" t="s">
        <v>36</v>
      </c>
      <c r="X12" s="97"/>
      <c r="Y12" s="97"/>
      <c r="Z12" s="97"/>
      <c r="AA12" s="97"/>
      <c r="AB12" s="98"/>
      <c r="AC12" s="96" t="s">
        <v>36</v>
      </c>
      <c r="AD12" s="97"/>
      <c r="AE12" s="97"/>
      <c r="AF12" s="97"/>
      <c r="AG12" s="97"/>
      <c r="AH12" s="97"/>
      <c r="AI12" s="97"/>
      <c r="AJ12" s="98"/>
      <c r="AK12" s="102"/>
      <c r="AL12" s="102"/>
      <c r="AM12" s="102"/>
      <c r="AN12" s="96" t="s">
        <v>36</v>
      </c>
      <c r="AO12" s="97"/>
      <c r="AP12" s="97"/>
      <c r="AQ12" s="97"/>
      <c r="AR12" s="97"/>
      <c r="AS12" s="97"/>
      <c r="AT12" s="97"/>
      <c r="AU12" s="97" t="s">
        <v>36</v>
      </c>
      <c r="AV12" s="97"/>
      <c r="AW12" s="97"/>
      <c r="AX12" s="97"/>
      <c r="AY12" s="115"/>
      <c r="AZ12" s="112" t="s">
        <v>36</v>
      </c>
      <c r="BA12" s="113"/>
      <c r="BB12" s="113"/>
      <c r="BC12" s="114"/>
      <c r="BD12" s="102"/>
      <c r="BE12" s="102"/>
      <c r="BF12" s="102"/>
      <c r="BG12" s="62"/>
      <c r="BH12" s="62"/>
      <c r="BI12" s="62"/>
      <c r="BJ12" s="62"/>
      <c r="BK12" s="62"/>
      <c r="BL12" s="62"/>
      <c r="BM12" s="62"/>
      <c r="BN12" s="62"/>
      <c r="BO12" s="62"/>
    </row>
    <row r="13" spans="1:67" s="20" customFormat="1" ht="112.5" customHeight="1">
      <c r="A13" s="58" t="s">
        <v>3</v>
      </c>
      <c r="B13" s="18" t="s">
        <v>0</v>
      </c>
      <c r="C13" s="19">
        <v>0</v>
      </c>
      <c r="D13" s="123"/>
      <c r="E13" s="123"/>
      <c r="F13" s="124" t="s">
        <v>159</v>
      </c>
      <c r="G13" s="122" t="s">
        <v>121</v>
      </c>
      <c r="H13" s="120" t="s">
        <v>138</v>
      </c>
      <c r="I13" s="120" t="s">
        <v>160</v>
      </c>
      <c r="J13" s="120" t="s">
        <v>161</v>
      </c>
      <c r="K13" s="91"/>
      <c r="L13" s="120" t="s">
        <v>172</v>
      </c>
      <c r="M13" s="120" t="s">
        <v>166</v>
      </c>
      <c r="N13" s="122" t="s">
        <v>130</v>
      </c>
      <c r="O13" s="122" t="s">
        <v>131</v>
      </c>
      <c r="P13" s="120" t="s">
        <v>164</v>
      </c>
      <c r="Q13" s="96" t="s">
        <v>112</v>
      </c>
      <c r="R13" s="97"/>
      <c r="S13" s="98"/>
      <c r="T13" s="96" t="s">
        <v>112</v>
      </c>
      <c r="U13" s="97"/>
      <c r="V13" s="98"/>
      <c r="W13" s="120" t="s">
        <v>181</v>
      </c>
      <c r="X13" s="100" t="s">
        <v>165</v>
      </c>
      <c r="Y13" s="96" t="s">
        <v>110</v>
      </c>
      <c r="Z13" s="97"/>
      <c r="AA13" s="97"/>
      <c r="AB13" s="98"/>
      <c r="AC13" s="96" t="s">
        <v>110</v>
      </c>
      <c r="AD13" s="97"/>
      <c r="AE13" s="97"/>
      <c r="AF13" s="97"/>
      <c r="AG13" s="97"/>
      <c r="AH13" s="97"/>
      <c r="AI13" s="97"/>
      <c r="AJ13" s="98"/>
      <c r="AK13" s="102"/>
      <c r="AL13" s="102" t="s">
        <v>106</v>
      </c>
      <c r="AM13" s="102" t="s">
        <v>107</v>
      </c>
      <c r="AN13" s="117" t="s">
        <v>147</v>
      </c>
      <c r="AO13" s="118"/>
      <c r="AP13" s="119"/>
      <c r="AQ13" s="85" t="s">
        <v>152</v>
      </c>
      <c r="AR13" s="85" t="s">
        <v>112</v>
      </c>
      <c r="AS13" s="131" t="s">
        <v>163</v>
      </c>
      <c r="AT13" s="102" t="s">
        <v>134</v>
      </c>
      <c r="AU13" s="116" t="s">
        <v>122</v>
      </c>
      <c r="AV13" s="116" t="s">
        <v>135</v>
      </c>
      <c r="AW13" s="50"/>
      <c r="AX13" s="106" t="s">
        <v>144</v>
      </c>
      <c r="AY13" s="129" t="s">
        <v>179</v>
      </c>
      <c r="AZ13" s="106" t="s">
        <v>183</v>
      </c>
      <c r="BA13" s="103" t="s">
        <v>112</v>
      </c>
      <c r="BB13" s="104"/>
      <c r="BC13" s="105"/>
      <c r="BD13" s="102"/>
      <c r="BE13" s="102" t="s">
        <v>106</v>
      </c>
      <c r="BF13" s="102" t="s">
        <v>107</v>
      </c>
      <c r="BG13" s="62"/>
      <c r="BH13" s="62"/>
      <c r="BI13" s="62"/>
      <c r="BJ13" s="62"/>
      <c r="BK13" s="62"/>
      <c r="BL13" s="62"/>
      <c r="BM13" s="62"/>
      <c r="BN13" s="62"/>
      <c r="BO13" s="62"/>
    </row>
    <row r="14" spans="1:67" s="20" customFormat="1" ht="172.5" customHeight="1">
      <c r="A14" s="58"/>
      <c r="B14" s="18"/>
      <c r="C14" s="19"/>
      <c r="D14" s="123"/>
      <c r="E14" s="123"/>
      <c r="F14" s="126"/>
      <c r="G14" s="125"/>
      <c r="H14" s="121"/>
      <c r="I14" s="121"/>
      <c r="J14" s="121"/>
      <c r="K14" s="92" t="s">
        <v>167</v>
      </c>
      <c r="L14" s="121"/>
      <c r="M14" s="121"/>
      <c r="N14" s="122"/>
      <c r="O14" s="122"/>
      <c r="P14" s="121"/>
      <c r="Q14" s="49" t="s">
        <v>123</v>
      </c>
      <c r="R14" s="49" t="s">
        <v>155</v>
      </c>
      <c r="S14" s="49" t="s">
        <v>156</v>
      </c>
      <c r="T14" s="49" t="s">
        <v>146</v>
      </c>
      <c r="U14" s="49" t="s">
        <v>151</v>
      </c>
      <c r="V14" s="49" t="s">
        <v>120</v>
      </c>
      <c r="W14" s="121"/>
      <c r="X14" s="101"/>
      <c r="Y14" s="49" t="s">
        <v>126</v>
      </c>
      <c r="Z14" s="49" t="s">
        <v>170</v>
      </c>
      <c r="AA14" s="49" t="s">
        <v>171</v>
      </c>
      <c r="AB14" s="49" t="s">
        <v>125</v>
      </c>
      <c r="AC14" s="93" t="s">
        <v>150</v>
      </c>
      <c r="AD14" s="93" t="s">
        <v>173</v>
      </c>
      <c r="AE14" s="93" t="s">
        <v>174</v>
      </c>
      <c r="AF14" s="93" t="s">
        <v>175</v>
      </c>
      <c r="AG14" s="93" t="s">
        <v>176</v>
      </c>
      <c r="AH14" s="49" t="s">
        <v>140</v>
      </c>
      <c r="AI14" s="49" t="s">
        <v>139</v>
      </c>
      <c r="AJ14" s="49" t="s">
        <v>116</v>
      </c>
      <c r="AK14" s="102"/>
      <c r="AL14" s="102"/>
      <c r="AM14" s="102"/>
      <c r="AN14" s="82" t="s">
        <v>148</v>
      </c>
      <c r="AO14" s="84" t="s">
        <v>168</v>
      </c>
      <c r="AP14" s="84" t="s">
        <v>169</v>
      </c>
      <c r="AQ14" s="84" t="s">
        <v>153</v>
      </c>
      <c r="AR14" s="87" t="s">
        <v>158</v>
      </c>
      <c r="AS14" s="132"/>
      <c r="AT14" s="102"/>
      <c r="AU14" s="116"/>
      <c r="AV14" s="116"/>
      <c r="AW14" s="63"/>
      <c r="AX14" s="107"/>
      <c r="AY14" s="130"/>
      <c r="AZ14" s="107"/>
      <c r="BA14" s="63" t="s">
        <v>141</v>
      </c>
      <c r="BB14" s="63" t="s">
        <v>177</v>
      </c>
      <c r="BC14" s="63" t="s">
        <v>178</v>
      </c>
      <c r="BD14" s="102"/>
      <c r="BE14" s="102"/>
      <c r="BF14" s="102"/>
      <c r="BG14" s="62"/>
      <c r="BH14" s="62"/>
      <c r="BI14" s="62"/>
      <c r="BJ14" s="62"/>
      <c r="BK14" s="62"/>
      <c r="BL14" s="62"/>
      <c r="BM14" s="62"/>
      <c r="BN14" s="62"/>
      <c r="BO14" s="62"/>
    </row>
    <row r="15" spans="1:67" s="20" customFormat="1" ht="15" customHeight="1" thickBot="1">
      <c r="A15" s="59"/>
      <c r="B15" s="60"/>
      <c r="C15" s="61"/>
      <c r="D15" s="124"/>
      <c r="E15" s="124"/>
      <c r="F15" s="81">
        <v>41021100</v>
      </c>
      <c r="G15" s="49">
        <v>41030500</v>
      </c>
      <c r="H15" s="49">
        <v>41032300</v>
      </c>
      <c r="I15" s="49">
        <v>41033000</v>
      </c>
      <c r="J15" s="49">
        <v>41033400</v>
      </c>
      <c r="K15" s="49">
        <v>41033900</v>
      </c>
      <c r="L15" s="49">
        <v>41034500</v>
      </c>
      <c r="M15" s="49">
        <v>41035700</v>
      </c>
      <c r="N15" s="49">
        <v>41036100</v>
      </c>
      <c r="O15" s="49">
        <v>41036400</v>
      </c>
      <c r="P15" s="49">
        <v>41037200</v>
      </c>
      <c r="Q15" s="49">
        <v>41053900</v>
      </c>
      <c r="R15" s="49">
        <v>41053900</v>
      </c>
      <c r="S15" s="49">
        <v>41053900</v>
      </c>
      <c r="T15" s="49">
        <v>41053900</v>
      </c>
      <c r="U15" s="49">
        <v>41053900</v>
      </c>
      <c r="V15" s="49">
        <v>41053900</v>
      </c>
      <c r="W15" s="49">
        <v>41036600</v>
      </c>
      <c r="X15" s="49">
        <v>41037300</v>
      </c>
      <c r="Y15" s="49">
        <v>41053900</v>
      </c>
      <c r="Z15" s="49">
        <v>41053900</v>
      </c>
      <c r="AA15" s="49">
        <v>41053900</v>
      </c>
      <c r="AB15" s="49">
        <v>41053900</v>
      </c>
      <c r="AC15" s="81">
        <v>41053900</v>
      </c>
      <c r="AD15" s="81">
        <v>41053900</v>
      </c>
      <c r="AE15" s="81">
        <v>41053900</v>
      </c>
      <c r="AF15" s="81">
        <v>41053900</v>
      </c>
      <c r="AG15" s="81">
        <v>41053900</v>
      </c>
      <c r="AH15" s="49">
        <v>41053900</v>
      </c>
      <c r="AI15" s="49">
        <v>41053900</v>
      </c>
      <c r="AJ15" s="49">
        <v>41053900</v>
      </c>
      <c r="AK15" s="102"/>
      <c r="AL15" s="102"/>
      <c r="AM15" s="102"/>
      <c r="AN15" s="83" t="s">
        <v>149</v>
      </c>
      <c r="AO15" s="83" t="s">
        <v>149</v>
      </c>
      <c r="AP15" s="83" t="s">
        <v>149</v>
      </c>
      <c r="AQ15" s="83" t="s">
        <v>154</v>
      </c>
      <c r="AR15" s="86" t="s">
        <v>157</v>
      </c>
      <c r="AS15" s="90" t="s">
        <v>162</v>
      </c>
      <c r="AT15" s="64" t="s">
        <v>132</v>
      </c>
      <c r="AU15" s="64" t="s">
        <v>127</v>
      </c>
      <c r="AV15" s="64" t="s">
        <v>133</v>
      </c>
      <c r="AW15" s="64"/>
      <c r="AX15" s="64" t="s">
        <v>145</v>
      </c>
      <c r="AY15" s="64" t="s">
        <v>180</v>
      </c>
      <c r="AZ15" s="64" t="s">
        <v>182</v>
      </c>
      <c r="BA15" s="64" t="s">
        <v>142</v>
      </c>
      <c r="BB15" s="64" t="s">
        <v>142</v>
      </c>
      <c r="BC15" s="64" t="s">
        <v>142</v>
      </c>
      <c r="BD15" s="102"/>
      <c r="BE15" s="102"/>
      <c r="BF15" s="102"/>
      <c r="BG15" s="62"/>
      <c r="BH15" s="62"/>
      <c r="BI15" s="62"/>
      <c r="BJ15" s="62"/>
      <c r="BK15" s="62"/>
      <c r="BL15" s="62"/>
      <c r="BM15" s="62"/>
      <c r="BN15" s="62"/>
      <c r="BO15" s="62"/>
    </row>
    <row r="16" spans="1:58" s="20" customFormat="1" ht="12.75" customHeight="1">
      <c r="A16" s="52"/>
      <c r="B16" s="53"/>
      <c r="C16" s="54"/>
      <c r="D16" s="65">
        <v>1</v>
      </c>
      <c r="E16" s="65">
        <v>2</v>
      </c>
      <c r="F16" s="65">
        <v>3</v>
      </c>
      <c r="G16" s="65">
        <v>4</v>
      </c>
      <c r="H16" s="65">
        <v>5</v>
      </c>
      <c r="I16" s="65">
        <v>6</v>
      </c>
      <c r="J16" s="65">
        <v>7</v>
      </c>
      <c r="K16" s="65">
        <v>8</v>
      </c>
      <c r="L16" s="65">
        <v>9</v>
      </c>
      <c r="M16" s="65">
        <v>10</v>
      </c>
      <c r="N16" s="65">
        <v>11</v>
      </c>
      <c r="O16" s="65">
        <v>12</v>
      </c>
      <c r="P16" s="65">
        <v>13</v>
      </c>
      <c r="Q16" s="65">
        <v>14</v>
      </c>
      <c r="R16" s="65">
        <v>15</v>
      </c>
      <c r="S16" s="65">
        <v>16</v>
      </c>
      <c r="T16" s="65">
        <v>17</v>
      </c>
      <c r="U16" s="65">
        <v>18</v>
      </c>
      <c r="V16" s="65">
        <v>19</v>
      </c>
      <c r="W16" s="65">
        <v>20</v>
      </c>
      <c r="X16" s="65">
        <v>21</v>
      </c>
      <c r="Y16" s="65">
        <v>22</v>
      </c>
      <c r="Z16" s="65">
        <v>23</v>
      </c>
      <c r="AA16" s="65">
        <v>24</v>
      </c>
      <c r="AB16" s="65">
        <v>25</v>
      </c>
      <c r="AC16" s="65">
        <v>26</v>
      </c>
      <c r="AD16" s="65">
        <v>27</v>
      </c>
      <c r="AE16" s="65">
        <v>28</v>
      </c>
      <c r="AF16" s="65">
        <v>29</v>
      </c>
      <c r="AG16" s="65">
        <v>30</v>
      </c>
      <c r="AH16" s="65">
        <v>31</v>
      </c>
      <c r="AI16" s="65">
        <v>32</v>
      </c>
      <c r="AJ16" s="65">
        <v>33</v>
      </c>
      <c r="AK16" s="65">
        <v>34</v>
      </c>
      <c r="AL16" s="65">
        <v>35</v>
      </c>
      <c r="AM16" s="65">
        <v>36</v>
      </c>
      <c r="AN16" s="65">
        <v>37</v>
      </c>
      <c r="AO16" s="65">
        <v>38</v>
      </c>
      <c r="AP16" s="65">
        <v>39</v>
      </c>
      <c r="AQ16" s="65">
        <v>40</v>
      </c>
      <c r="AR16" s="65">
        <v>41</v>
      </c>
      <c r="AS16" s="65">
        <v>42</v>
      </c>
      <c r="AT16" s="65">
        <v>43</v>
      </c>
      <c r="AU16" s="65">
        <v>44</v>
      </c>
      <c r="AV16" s="65">
        <v>45</v>
      </c>
      <c r="AW16" s="65">
        <v>22</v>
      </c>
      <c r="AX16" s="65">
        <v>46</v>
      </c>
      <c r="AY16" s="65">
        <v>47</v>
      </c>
      <c r="AZ16" s="65">
        <v>48</v>
      </c>
      <c r="BA16" s="65">
        <v>49</v>
      </c>
      <c r="BB16" s="65">
        <v>50</v>
      </c>
      <c r="BC16" s="65">
        <v>51</v>
      </c>
      <c r="BD16" s="65">
        <v>52</v>
      </c>
      <c r="BE16" s="65">
        <v>53</v>
      </c>
      <c r="BF16" s="65">
        <v>54</v>
      </c>
    </row>
    <row r="17" spans="1:58" ht="15" customHeight="1">
      <c r="A17" s="9"/>
      <c r="B17" s="1"/>
      <c r="C17" s="17"/>
      <c r="D17" s="66" t="s">
        <v>30</v>
      </c>
      <c r="E17" s="67" t="s">
        <v>31</v>
      </c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26"/>
      <c r="AL17" s="26">
        <f>SUM(F17:V17)</f>
        <v>0</v>
      </c>
      <c r="AM17" s="26">
        <f>SUM(W17:AJ17)</f>
        <v>0</v>
      </c>
      <c r="AN17" s="26"/>
      <c r="AO17" s="26"/>
      <c r="AP17" s="26"/>
      <c r="AQ17" s="26"/>
      <c r="AR17" s="26"/>
      <c r="AS17" s="26"/>
      <c r="AT17" s="26"/>
      <c r="AU17" s="26"/>
      <c r="AV17" s="37"/>
      <c r="AW17" s="37"/>
      <c r="AX17" s="37"/>
      <c r="AY17" s="37"/>
      <c r="AZ17" s="37"/>
      <c r="BA17" s="37"/>
      <c r="BB17" s="37"/>
      <c r="BC17" s="37"/>
      <c r="BD17" s="26">
        <f>BE17+BF17</f>
        <v>0</v>
      </c>
      <c r="BE17" s="37">
        <f>SUM(AN17:AY17)</f>
        <v>0</v>
      </c>
      <c r="BF17" s="37">
        <f>BA17+BC17+BB17+AZ17</f>
        <v>0</v>
      </c>
    </row>
    <row r="18" spans="1:58" ht="15" customHeight="1">
      <c r="A18" s="9">
        <v>10</v>
      </c>
      <c r="B18" s="1" t="s">
        <v>0</v>
      </c>
      <c r="C18" s="17">
        <v>0</v>
      </c>
      <c r="D18" s="69" t="s">
        <v>32</v>
      </c>
      <c r="E18" s="70" t="s">
        <v>33</v>
      </c>
      <c r="F18" s="7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26"/>
      <c r="AL18" s="26">
        <f>SUM(F18:V18)</f>
        <v>0</v>
      </c>
      <c r="AM18" s="26">
        <f>SUM(W18:AJ18)</f>
        <v>0</v>
      </c>
      <c r="AN18" s="26"/>
      <c r="AO18" s="26"/>
      <c r="AP18" s="26"/>
      <c r="AQ18" s="26"/>
      <c r="AR18" s="26"/>
      <c r="AS18" s="26"/>
      <c r="AT18" s="26"/>
      <c r="AU18" s="26"/>
      <c r="AV18" s="37"/>
      <c r="AW18" s="37"/>
      <c r="AX18" s="37"/>
      <c r="AY18" s="37"/>
      <c r="AZ18" s="37"/>
      <c r="BA18" s="37"/>
      <c r="BB18" s="37"/>
      <c r="BC18" s="37"/>
      <c r="BD18" s="26">
        <f>BE18+BF18</f>
        <v>0</v>
      </c>
      <c r="BE18" s="37">
        <f>SUM(AN18:AY18)</f>
        <v>0</v>
      </c>
      <c r="BF18" s="37">
        <f>BA18+BC18+BB18+AZ18</f>
        <v>0</v>
      </c>
    </row>
    <row r="19" spans="1:58" ht="15" customHeight="1">
      <c r="A19" s="9">
        <v>11</v>
      </c>
      <c r="B19" s="1" t="s">
        <v>0</v>
      </c>
      <c r="C19" s="17">
        <v>0</v>
      </c>
      <c r="D19" s="69">
        <v>17316200000</v>
      </c>
      <c r="E19" s="70" t="s">
        <v>34</v>
      </c>
      <c r="F19" s="7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6"/>
      <c r="AL19" s="26">
        <f>SUM(F19:V19)</f>
        <v>0</v>
      </c>
      <c r="AM19" s="26">
        <f>SUM(W19:AJ19)</f>
        <v>0</v>
      </c>
      <c r="AN19" s="26"/>
      <c r="AO19" s="26"/>
      <c r="AP19" s="26"/>
      <c r="AQ19" s="26"/>
      <c r="AR19" s="26"/>
      <c r="AS19" s="26"/>
      <c r="AT19" s="26"/>
      <c r="AU19" s="26"/>
      <c r="AV19" s="37"/>
      <c r="AW19" s="37"/>
      <c r="AX19" s="37"/>
      <c r="AY19" s="37"/>
      <c r="AZ19" s="37"/>
      <c r="BA19" s="37"/>
      <c r="BB19" s="37"/>
      <c r="BC19" s="37"/>
      <c r="BD19" s="26">
        <f>BE19+BF19</f>
        <v>0</v>
      </c>
      <c r="BE19" s="37">
        <f>SUM(AN19:AY19)</f>
        <v>0</v>
      </c>
      <c r="BF19" s="37">
        <f>BA19+BC19+BB19+AZ19</f>
        <v>0</v>
      </c>
    </row>
    <row r="20" spans="1:58" ht="15" customHeight="1">
      <c r="A20" s="9">
        <v>12</v>
      </c>
      <c r="B20" s="1" t="s">
        <v>0</v>
      </c>
      <c r="C20" s="17">
        <v>0</v>
      </c>
      <c r="D20" s="69">
        <v>17317200000</v>
      </c>
      <c r="E20" s="70" t="s">
        <v>40</v>
      </c>
      <c r="F20" s="7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26"/>
      <c r="AL20" s="26">
        <f>SUM(F20:V20)</f>
        <v>0</v>
      </c>
      <c r="AM20" s="26">
        <f>SUM(W20:AJ20)</f>
        <v>0</v>
      </c>
      <c r="AN20" s="26"/>
      <c r="AO20" s="26"/>
      <c r="AP20" s="26"/>
      <c r="AQ20" s="26"/>
      <c r="AR20" s="26"/>
      <c r="AS20" s="26"/>
      <c r="AT20" s="26"/>
      <c r="AU20" s="26"/>
      <c r="AV20" s="37"/>
      <c r="AW20" s="37"/>
      <c r="AX20" s="37"/>
      <c r="AY20" s="37"/>
      <c r="AZ20" s="37"/>
      <c r="BA20" s="37"/>
      <c r="BB20" s="37"/>
      <c r="BC20" s="37"/>
      <c r="BD20" s="26">
        <f>BE20+BF20</f>
        <v>0</v>
      </c>
      <c r="BE20" s="37">
        <f>SUM(AN20:AY20)</f>
        <v>0</v>
      </c>
      <c r="BF20" s="37">
        <f>BA20+BC20+BB20+AZ20</f>
        <v>0</v>
      </c>
    </row>
    <row r="21" spans="1:58" ht="15.75" customHeight="1">
      <c r="A21" s="9"/>
      <c r="B21" s="1"/>
      <c r="C21" s="17"/>
      <c r="D21" s="71"/>
      <c r="E21" s="72" t="s">
        <v>4</v>
      </c>
      <c r="F21" s="7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48"/>
      <c r="AW21" s="48"/>
      <c r="AX21" s="48"/>
      <c r="AY21" s="48"/>
      <c r="AZ21" s="48"/>
      <c r="BA21" s="48"/>
      <c r="BB21" s="48"/>
      <c r="BC21" s="48"/>
      <c r="BD21" s="42">
        <f>SUM(BD17:BD20)</f>
        <v>0</v>
      </c>
      <c r="BE21" s="37">
        <f>AT21+AU21+AV21</f>
        <v>0</v>
      </c>
      <c r="BF21" s="37">
        <f>SUM(AW21:AW21)</f>
        <v>0</v>
      </c>
    </row>
    <row r="22" spans="1:58" ht="15">
      <c r="A22" s="9"/>
      <c r="B22" s="1"/>
      <c r="C22" s="17"/>
      <c r="D22" s="69" t="s">
        <v>6</v>
      </c>
      <c r="E22" s="70" t="s">
        <v>41</v>
      </c>
      <c r="F22" s="7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1"/>
      <c r="R22" s="31"/>
      <c r="S22" s="31"/>
      <c r="T22" s="28"/>
      <c r="U22" s="31"/>
      <c r="V22" s="32"/>
      <c r="W22" s="32"/>
      <c r="X22" s="28"/>
      <c r="Y22" s="28"/>
      <c r="Z22" s="28"/>
      <c r="AA22" s="28"/>
      <c r="AB22" s="31"/>
      <c r="AC22" s="31"/>
      <c r="AD22" s="31"/>
      <c r="AE22" s="31"/>
      <c r="AF22" s="31"/>
      <c r="AG22" s="31"/>
      <c r="AH22" s="31"/>
      <c r="AI22" s="31"/>
      <c r="AJ22" s="31"/>
      <c r="AK22" s="26">
        <f aca="true" t="shared" si="0" ref="AK22:AK85">AL22+AM22</f>
        <v>0</v>
      </c>
      <c r="AL22" s="26">
        <f aca="true" t="shared" si="1" ref="AL22:AL53">SUM(F22:V22)</f>
        <v>0</v>
      </c>
      <c r="AM22" s="26">
        <f aca="true" t="shared" si="2" ref="AM22:AM53">SUM(W22:AJ22)</f>
        <v>0</v>
      </c>
      <c r="AN22" s="26"/>
      <c r="AO22" s="26"/>
      <c r="AP22" s="26"/>
      <c r="AQ22" s="26">
        <v>-64745</v>
      </c>
      <c r="AR22" s="26"/>
      <c r="AS22" s="26"/>
      <c r="AT22" s="26"/>
      <c r="AU22" s="26"/>
      <c r="AV22" s="26"/>
      <c r="AW22" s="26"/>
      <c r="AX22" s="26"/>
      <c r="AY22" s="88">
        <v>0</v>
      </c>
      <c r="AZ22" s="26"/>
      <c r="BA22" s="26"/>
      <c r="BB22" s="26"/>
      <c r="BC22" s="26"/>
      <c r="BD22" s="26">
        <f>BE22+BF22</f>
        <v>-64745</v>
      </c>
      <c r="BE22" s="37">
        <f aca="true" t="shared" si="3" ref="BE22:BE53">SUM(AN22:AY22)</f>
        <v>-64745</v>
      </c>
      <c r="BF22" s="37">
        <f aca="true" t="shared" si="4" ref="BF22:BF85">BA22+BC22+BB22+AZ22</f>
        <v>0</v>
      </c>
    </row>
    <row r="23" spans="1:58" ht="15">
      <c r="A23" s="9"/>
      <c r="B23" s="1"/>
      <c r="C23" s="17"/>
      <c r="D23" s="69" t="s">
        <v>7</v>
      </c>
      <c r="E23" s="70" t="s">
        <v>42</v>
      </c>
      <c r="F23" s="7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1"/>
      <c r="R23" s="31"/>
      <c r="S23" s="31"/>
      <c r="T23" s="28"/>
      <c r="U23" s="31"/>
      <c r="V23" s="32"/>
      <c r="W23" s="32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26">
        <f t="shared" si="0"/>
        <v>0</v>
      </c>
      <c r="AL23" s="26">
        <f t="shared" si="1"/>
        <v>0</v>
      </c>
      <c r="AM23" s="26">
        <f t="shared" si="2"/>
        <v>0</v>
      </c>
      <c r="AN23" s="26"/>
      <c r="AO23" s="26"/>
      <c r="AP23" s="26"/>
      <c r="AQ23" s="26">
        <v>-37483</v>
      </c>
      <c r="AR23" s="26"/>
      <c r="AS23" s="26">
        <v>-14550.07</v>
      </c>
      <c r="AT23" s="26"/>
      <c r="AU23" s="26"/>
      <c r="AV23" s="26"/>
      <c r="AW23" s="26"/>
      <c r="AX23" s="26"/>
      <c r="AY23" s="88">
        <v>0</v>
      </c>
      <c r="AZ23" s="26"/>
      <c r="BA23" s="26"/>
      <c r="BB23" s="26"/>
      <c r="BC23" s="26"/>
      <c r="BD23" s="26">
        <f aca="true" t="shared" si="5" ref="BD23:BD85">BE23+BF23</f>
        <v>-52033.07</v>
      </c>
      <c r="BE23" s="37">
        <f t="shared" si="3"/>
        <v>-52033.07</v>
      </c>
      <c r="BF23" s="37">
        <f t="shared" si="4"/>
        <v>0</v>
      </c>
    </row>
    <row r="24" spans="1:58" ht="15">
      <c r="A24" s="9"/>
      <c r="B24" s="1"/>
      <c r="C24" s="17"/>
      <c r="D24" s="69" t="s">
        <v>8</v>
      </c>
      <c r="E24" s="70" t="s">
        <v>43</v>
      </c>
      <c r="F24" s="7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28"/>
      <c r="R24" s="28"/>
      <c r="S24" s="28"/>
      <c r="T24" s="28"/>
      <c r="U24" s="28"/>
      <c r="V24" s="32"/>
      <c r="W24" s="32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6">
        <f t="shared" si="0"/>
        <v>0</v>
      </c>
      <c r="AL24" s="26">
        <f t="shared" si="1"/>
        <v>0</v>
      </c>
      <c r="AM24" s="26">
        <f t="shared" si="2"/>
        <v>0</v>
      </c>
      <c r="AN24" s="26"/>
      <c r="AO24" s="26"/>
      <c r="AP24" s="26"/>
      <c r="AQ24" s="26">
        <v>0</v>
      </c>
      <c r="AR24" s="26"/>
      <c r="AS24" s="26"/>
      <c r="AT24" s="26"/>
      <c r="AU24" s="26"/>
      <c r="AV24" s="26"/>
      <c r="AW24" s="26"/>
      <c r="AX24" s="26"/>
      <c r="AY24" s="88">
        <v>0</v>
      </c>
      <c r="AZ24" s="26">
        <v>6271784</v>
      </c>
      <c r="BA24" s="26"/>
      <c r="BB24" s="26"/>
      <c r="BC24" s="26"/>
      <c r="BD24" s="26">
        <f t="shared" si="5"/>
        <v>6271784</v>
      </c>
      <c r="BE24" s="37">
        <f t="shared" si="3"/>
        <v>0</v>
      </c>
      <c r="BF24" s="37">
        <f t="shared" si="4"/>
        <v>6271784</v>
      </c>
    </row>
    <row r="25" spans="1:58" ht="15">
      <c r="A25" s="9"/>
      <c r="B25" s="1"/>
      <c r="C25" s="17"/>
      <c r="D25" s="69" t="s">
        <v>9</v>
      </c>
      <c r="E25" s="70" t="s">
        <v>44</v>
      </c>
      <c r="F25" s="7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31"/>
      <c r="S25" s="31"/>
      <c r="T25" s="28"/>
      <c r="U25" s="31"/>
      <c r="V25" s="32"/>
      <c r="W25" s="32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6">
        <f t="shared" si="0"/>
        <v>0</v>
      </c>
      <c r="AL25" s="26">
        <f t="shared" si="1"/>
        <v>0</v>
      </c>
      <c r="AM25" s="26">
        <f t="shared" si="2"/>
        <v>0</v>
      </c>
      <c r="AN25" s="26"/>
      <c r="AO25" s="26"/>
      <c r="AP25" s="26"/>
      <c r="AQ25" s="26">
        <v>-82219</v>
      </c>
      <c r="AR25" s="26"/>
      <c r="AS25" s="26">
        <v>-47353.86</v>
      </c>
      <c r="AT25" s="26"/>
      <c r="AU25" s="26"/>
      <c r="AV25" s="26"/>
      <c r="AW25" s="26"/>
      <c r="AX25" s="26"/>
      <c r="AY25" s="88">
        <v>0</v>
      </c>
      <c r="AZ25" s="26"/>
      <c r="BA25" s="26"/>
      <c r="BB25" s="26"/>
      <c r="BC25" s="26"/>
      <c r="BD25" s="26">
        <f t="shared" si="5"/>
        <v>-129572.86</v>
      </c>
      <c r="BE25" s="37">
        <f t="shared" si="3"/>
        <v>-129572.86</v>
      </c>
      <c r="BF25" s="37">
        <f t="shared" si="4"/>
        <v>0</v>
      </c>
    </row>
    <row r="26" spans="1:58" ht="15">
      <c r="A26" s="9"/>
      <c r="B26" s="1"/>
      <c r="C26" s="17"/>
      <c r="D26" s="69" t="s">
        <v>10</v>
      </c>
      <c r="E26" s="70" t="s">
        <v>45</v>
      </c>
      <c r="F26" s="7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/>
      <c r="R26" s="31"/>
      <c r="S26" s="31"/>
      <c r="T26" s="28">
        <v>10000</v>
      </c>
      <c r="U26" s="31"/>
      <c r="V26" s="32"/>
      <c r="W26" s="32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6">
        <f t="shared" si="0"/>
        <v>10000</v>
      </c>
      <c r="AL26" s="26">
        <f t="shared" si="1"/>
        <v>10000</v>
      </c>
      <c r="AM26" s="26">
        <f t="shared" si="2"/>
        <v>0</v>
      </c>
      <c r="AN26" s="26"/>
      <c r="AO26" s="26"/>
      <c r="AP26" s="26"/>
      <c r="AQ26" s="26">
        <v>-11367</v>
      </c>
      <c r="AR26" s="26"/>
      <c r="AS26" s="26">
        <v>-5569.88</v>
      </c>
      <c r="AT26" s="26"/>
      <c r="AU26" s="26"/>
      <c r="AV26" s="26"/>
      <c r="AW26" s="26"/>
      <c r="AX26" s="26"/>
      <c r="AY26" s="88">
        <v>0</v>
      </c>
      <c r="AZ26" s="26"/>
      <c r="BA26" s="26"/>
      <c r="BB26" s="26"/>
      <c r="BC26" s="26"/>
      <c r="BD26" s="26">
        <f t="shared" si="5"/>
        <v>-16936.88</v>
      </c>
      <c r="BE26" s="37">
        <f t="shared" si="3"/>
        <v>-16936.88</v>
      </c>
      <c r="BF26" s="37">
        <f t="shared" si="4"/>
        <v>0</v>
      </c>
    </row>
    <row r="27" spans="1:58" ht="15">
      <c r="A27" s="9"/>
      <c r="B27" s="1"/>
      <c r="C27" s="17"/>
      <c r="D27" s="69" t="s">
        <v>11</v>
      </c>
      <c r="E27" s="70" t="s">
        <v>46</v>
      </c>
      <c r="F27" s="7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1"/>
      <c r="S27" s="31"/>
      <c r="T27" s="28"/>
      <c r="U27" s="31"/>
      <c r="V27" s="32"/>
      <c r="W27" s="32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6">
        <f t="shared" si="0"/>
        <v>0</v>
      </c>
      <c r="AL27" s="26">
        <f t="shared" si="1"/>
        <v>0</v>
      </c>
      <c r="AM27" s="26">
        <f t="shared" si="2"/>
        <v>0</v>
      </c>
      <c r="AN27" s="26"/>
      <c r="AO27" s="26"/>
      <c r="AP27" s="26"/>
      <c r="AQ27" s="26">
        <v>-139714</v>
      </c>
      <c r="AR27" s="26"/>
      <c r="AS27" s="26">
        <v>-348.74</v>
      </c>
      <c r="AT27" s="26"/>
      <c r="AU27" s="26"/>
      <c r="AV27" s="26"/>
      <c r="AW27" s="26"/>
      <c r="AX27" s="26"/>
      <c r="AY27" s="88">
        <v>420900</v>
      </c>
      <c r="AZ27" s="26">
        <v>1924182</v>
      </c>
      <c r="BA27" s="26"/>
      <c r="BB27" s="26"/>
      <c r="BC27" s="26"/>
      <c r="BD27" s="26">
        <f t="shared" si="5"/>
        <v>2205019.26</v>
      </c>
      <c r="BE27" s="37">
        <f t="shared" si="3"/>
        <v>280837.26</v>
      </c>
      <c r="BF27" s="37">
        <f t="shared" si="4"/>
        <v>1924182</v>
      </c>
    </row>
    <row r="28" spans="1:58" ht="15">
      <c r="A28" s="9"/>
      <c r="B28" s="1"/>
      <c r="C28" s="17"/>
      <c r="D28" s="69" t="s">
        <v>12</v>
      </c>
      <c r="E28" s="70" t="s">
        <v>47</v>
      </c>
      <c r="F28" s="7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31"/>
      <c r="S28" s="31"/>
      <c r="T28" s="28"/>
      <c r="U28" s="31"/>
      <c r="V28" s="32"/>
      <c r="W28" s="32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6">
        <f t="shared" si="0"/>
        <v>0</v>
      </c>
      <c r="AL28" s="26">
        <f t="shared" si="1"/>
        <v>0</v>
      </c>
      <c r="AM28" s="26">
        <f t="shared" si="2"/>
        <v>0</v>
      </c>
      <c r="AN28" s="26"/>
      <c r="AO28" s="26"/>
      <c r="AP28" s="26"/>
      <c r="AQ28" s="26">
        <v>-106770</v>
      </c>
      <c r="AR28" s="26"/>
      <c r="AS28" s="26">
        <v>-1563.61</v>
      </c>
      <c r="AT28" s="26"/>
      <c r="AU28" s="26"/>
      <c r="AV28" s="26"/>
      <c r="AW28" s="26"/>
      <c r="AX28" s="26"/>
      <c r="AY28" s="88">
        <v>0</v>
      </c>
      <c r="AZ28" s="26"/>
      <c r="BA28" s="26"/>
      <c r="BB28" s="26"/>
      <c r="BC28" s="26"/>
      <c r="BD28" s="26">
        <f t="shared" si="5"/>
        <v>-108333.61</v>
      </c>
      <c r="BE28" s="37">
        <f t="shared" si="3"/>
        <v>-108333.61</v>
      </c>
      <c r="BF28" s="37">
        <f t="shared" si="4"/>
        <v>0</v>
      </c>
    </row>
    <row r="29" spans="1:58" ht="15">
      <c r="A29" s="9"/>
      <c r="B29" s="1"/>
      <c r="C29" s="17"/>
      <c r="D29" s="69" t="s">
        <v>13</v>
      </c>
      <c r="E29" s="70" t="s">
        <v>48</v>
      </c>
      <c r="F29" s="7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31"/>
      <c r="S29" s="31"/>
      <c r="T29" s="28">
        <v>51345</v>
      </c>
      <c r="U29" s="31"/>
      <c r="V29" s="32"/>
      <c r="W29" s="32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6">
        <f t="shared" si="0"/>
        <v>51345</v>
      </c>
      <c r="AL29" s="26">
        <f t="shared" si="1"/>
        <v>51345</v>
      </c>
      <c r="AM29" s="26">
        <f t="shared" si="2"/>
        <v>0</v>
      </c>
      <c r="AN29" s="26"/>
      <c r="AO29" s="26"/>
      <c r="AP29" s="26"/>
      <c r="AQ29" s="26">
        <v>-22344</v>
      </c>
      <c r="AR29" s="26"/>
      <c r="AS29" s="26">
        <v>-15600</v>
      </c>
      <c r="AT29" s="26"/>
      <c r="AU29" s="26"/>
      <c r="AV29" s="26"/>
      <c r="AW29" s="26"/>
      <c r="AX29" s="26"/>
      <c r="AY29" s="88">
        <v>0</v>
      </c>
      <c r="AZ29" s="26"/>
      <c r="BA29" s="26"/>
      <c r="BB29" s="26"/>
      <c r="BC29" s="26"/>
      <c r="BD29" s="26">
        <f t="shared" si="5"/>
        <v>-37944</v>
      </c>
      <c r="BE29" s="37">
        <f t="shared" si="3"/>
        <v>-37944</v>
      </c>
      <c r="BF29" s="37">
        <f t="shared" si="4"/>
        <v>0</v>
      </c>
    </row>
    <row r="30" spans="1:58" ht="15">
      <c r="A30" s="9"/>
      <c r="B30" s="1"/>
      <c r="C30" s="17"/>
      <c r="D30" s="69" t="s">
        <v>14</v>
      </c>
      <c r="E30" s="70" t="s">
        <v>49</v>
      </c>
      <c r="F30" s="7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28">
        <v>13000</v>
      </c>
      <c r="R30" s="31"/>
      <c r="S30" s="31"/>
      <c r="T30" s="28">
        <v>15006</v>
      </c>
      <c r="U30" s="31"/>
      <c r="V30" s="32"/>
      <c r="W30" s="32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28"/>
      <c r="AK30" s="26">
        <f t="shared" si="0"/>
        <v>28006</v>
      </c>
      <c r="AL30" s="26">
        <f t="shared" si="1"/>
        <v>28006</v>
      </c>
      <c r="AM30" s="26">
        <f t="shared" si="2"/>
        <v>0</v>
      </c>
      <c r="AN30" s="26"/>
      <c r="AO30" s="26"/>
      <c r="AP30" s="26"/>
      <c r="AQ30" s="26">
        <v>-44300</v>
      </c>
      <c r="AR30" s="26"/>
      <c r="AS30" s="26"/>
      <c r="AT30" s="26"/>
      <c r="AU30" s="26"/>
      <c r="AV30" s="26"/>
      <c r="AW30" s="26"/>
      <c r="AX30" s="26"/>
      <c r="AY30" s="88">
        <v>0</v>
      </c>
      <c r="AZ30" s="26"/>
      <c r="BA30" s="26"/>
      <c r="BB30" s="26"/>
      <c r="BC30" s="26"/>
      <c r="BD30" s="26">
        <f t="shared" si="5"/>
        <v>-44300</v>
      </c>
      <c r="BE30" s="37">
        <f t="shared" si="3"/>
        <v>-44300</v>
      </c>
      <c r="BF30" s="37">
        <f t="shared" si="4"/>
        <v>0</v>
      </c>
    </row>
    <row r="31" spans="1:58" ht="15">
      <c r="A31" s="9"/>
      <c r="B31" s="1"/>
      <c r="C31" s="17"/>
      <c r="D31" s="69" t="s">
        <v>15</v>
      </c>
      <c r="E31" s="70" t="s">
        <v>50</v>
      </c>
      <c r="F31" s="7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1"/>
      <c r="R31" s="31"/>
      <c r="S31" s="31"/>
      <c r="T31" s="28"/>
      <c r="U31" s="31"/>
      <c r="V31" s="32"/>
      <c r="W31" s="32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28"/>
      <c r="AK31" s="26">
        <f t="shared" si="0"/>
        <v>0</v>
      </c>
      <c r="AL31" s="26">
        <f t="shared" si="1"/>
        <v>0</v>
      </c>
      <c r="AM31" s="26">
        <f t="shared" si="2"/>
        <v>0</v>
      </c>
      <c r="AN31" s="26"/>
      <c r="AO31" s="26"/>
      <c r="AP31" s="26"/>
      <c r="AQ31" s="26">
        <v>-87459</v>
      </c>
      <c r="AR31" s="26"/>
      <c r="AS31" s="26"/>
      <c r="AT31" s="26"/>
      <c r="AU31" s="26"/>
      <c r="AV31" s="26"/>
      <c r="AW31" s="26"/>
      <c r="AX31" s="26"/>
      <c r="AY31" s="88">
        <v>0</v>
      </c>
      <c r="AZ31" s="26"/>
      <c r="BA31" s="26"/>
      <c r="BB31" s="26"/>
      <c r="BC31" s="26"/>
      <c r="BD31" s="26">
        <f t="shared" si="5"/>
        <v>-87459</v>
      </c>
      <c r="BE31" s="37">
        <f t="shared" si="3"/>
        <v>-87459</v>
      </c>
      <c r="BF31" s="37">
        <f t="shared" si="4"/>
        <v>0</v>
      </c>
    </row>
    <row r="32" spans="1:58" ht="15">
      <c r="A32" s="9"/>
      <c r="B32" s="1"/>
      <c r="C32" s="17"/>
      <c r="D32" s="69" t="s">
        <v>16</v>
      </c>
      <c r="E32" s="70" t="s">
        <v>51</v>
      </c>
      <c r="F32" s="7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1"/>
      <c r="R32" s="31"/>
      <c r="S32" s="31"/>
      <c r="T32" s="28">
        <v>9792</v>
      </c>
      <c r="U32" s="31"/>
      <c r="V32" s="32"/>
      <c r="W32" s="32"/>
      <c r="X32" s="31"/>
      <c r="Y32" s="31"/>
      <c r="Z32" s="31"/>
      <c r="AA32" s="31"/>
      <c r="AB32" s="28"/>
      <c r="AC32" s="28"/>
      <c r="AD32" s="28"/>
      <c r="AE32" s="28"/>
      <c r="AF32" s="28"/>
      <c r="AG32" s="28"/>
      <c r="AH32" s="28"/>
      <c r="AI32" s="28"/>
      <c r="AJ32" s="28"/>
      <c r="AK32" s="26">
        <f t="shared" si="0"/>
        <v>9792</v>
      </c>
      <c r="AL32" s="26">
        <f t="shared" si="1"/>
        <v>9792</v>
      </c>
      <c r="AM32" s="26">
        <f t="shared" si="2"/>
        <v>0</v>
      </c>
      <c r="AN32" s="26"/>
      <c r="AO32" s="26"/>
      <c r="AP32" s="26"/>
      <c r="AQ32" s="26">
        <v>-52259</v>
      </c>
      <c r="AR32" s="26"/>
      <c r="AS32" s="26">
        <v>-3711.09</v>
      </c>
      <c r="AT32" s="26"/>
      <c r="AU32" s="26"/>
      <c r="AV32" s="26"/>
      <c r="AW32" s="26"/>
      <c r="AX32" s="26"/>
      <c r="AY32" s="88">
        <v>0</v>
      </c>
      <c r="AZ32" s="26"/>
      <c r="BA32" s="26"/>
      <c r="BB32" s="26"/>
      <c r="BC32" s="26"/>
      <c r="BD32" s="26">
        <f t="shared" si="5"/>
        <v>-55970.09</v>
      </c>
      <c r="BE32" s="37">
        <f t="shared" si="3"/>
        <v>-55970.09</v>
      </c>
      <c r="BF32" s="37">
        <f t="shared" si="4"/>
        <v>0</v>
      </c>
    </row>
    <row r="33" spans="1:58" ht="15">
      <c r="A33" s="9"/>
      <c r="B33" s="1"/>
      <c r="C33" s="17"/>
      <c r="D33" s="69" t="s">
        <v>17</v>
      </c>
      <c r="E33" s="70" t="s">
        <v>52</v>
      </c>
      <c r="F33" s="7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1"/>
      <c r="R33" s="31"/>
      <c r="S33" s="31"/>
      <c r="T33" s="28">
        <v>19701</v>
      </c>
      <c r="U33" s="31"/>
      <c r="V33" s="32"/>
      <c r="W33" s="32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26">
        <f t="shared" si="0"/>
        <v>19701</v>
      </c>
      <c r="AL33" s="26">
        <f t="shared" si="1"/>
        <v>19701</v>
      </c>
      <c r="AM33" s="26">
        <f t="shared" si="2"/>
        <v>0</v>
      </c>
      <c r="AN33" s="26"/>
      <c r="AO33" s="26"/>
      <c r="AP33" s="26"/>
      <c r="AQ33" s="26">
        <v>-62456</v>
      </c>
      <c r="AR33" s="26"/>
      <c r="AS33" s="26">
        <v>-58538.15</v>
      </c>
      <c r="AT33" s="26"/>
      <c r="AU33" s="26"/>
      <c r="AV33" s="26"/>
      <c r="AW33" s="26"/>
      <c r="AX33" s="26"/>
      <c r="AY33" s="88">
        <v>0</v>
      </c>
      <c r="AZ33" s="26"/>
      <c r="BA33" s="26"/>
      <c r="BB33" s="26"/>
      <c r="BC33" s="26"/>
      <c r="BD33" s="26">
        <f t="shared" si="5"/>
        <v>-120994.15</v>
      </c>
      <c r="BE33" s="37">
        <f t="shared" si="3"/>
        <v>-120994.15</v>
      </c>
      <c r="BF33" s="37">
        <f t="shared" si="4"/>
        <v>0</v>
      </c>
    </row>
    <row r="34" spans="1:58" ht="15">
      <c r="A34" s="9"/>
      <c r="B34" s="1"/>
      <c r="C34" s="17"/>
      <c r="D34" s="69" t="s">
        <v>18</v>
      </c>
      <c r="E34" s="70" t="s">
        <v>53</v>
      </c>
      <c r="F34" s="7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1"/>
      <c r="R34" s="31"/>
      <c r="S34" s="31"/>
      <c r="T34" s="31"/>
      <c r="U34" s="31"/>
      <c r="V34" s="32"/>
      <c r="W34" s="32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26">
        <f t="shared" si="0"/>
        <v>0</v>
      </c>
      <c r="AL34" s="26">
        <f t="shared" si="1"/>
        <v>0</v>
      </c>
      <c r="AM34" s="26">
        <f t="shared" si="2"/>
        <v>0</v>
      </c>
      <c r="AN34" s="26"/>
      <c r="AO34" s="26"/>
      <c r="AP34" s="26"/>
      <c r="AQ34" s="26">
        <v>-52250</v>
      </c>
      <c r="AR34" s="26"/>
      <c r="AS34" s="26">
        <v>-87.26</v>
      </c>
      <c r="AT34" s="26"/>
      <c r="AU34" s="26"/>
      <c r="AV34" s="26"/>
      <c r="AW34" s="26"/>
      <c r="AX34" s="26"/>
      <c r="AY34" s="88">
        <v>26800</v>
      </c>
      <c r="AZ34" s="26"/>
      <c r="BA34" s="26"/>
      <c r="BB34" s="26"/>
      <c r="BC34" s="26"/>
      <c r="BD34" s="26">
        <f t="shared" si="5"/>
        <v>-25537.260000000002</v>
      </c>
      <c r="BE34" s="37">
        <f t="shared" si="3"/>
        <v>-25537.260000000002</v>
      </c>
      <c r="BF34" s="37">
        <f t="shared" si="4"/>
        <v>0</v>
      </c>
    </row>
    <row r="35" spans="1:58" ht="15">
      <c r="A35" s="9"/>
      <c r="B35" s="1"/>
      <c r="C35" s="17"/>
      <c r="D35" s="69" t="s">
        <v>19</v>
      </c>
      <c r="E35" s="70" t="s">
        <v>54</v>
      </c>
      <c r="F35" s="7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8"/>
      <c r="R35" s="28"/>
      <c r="S35" s="28"/>
      <c r="T35" s="28">
        <v>34431</v>
      </c>
      <c r="U35" s="28"/>
      <c r="V35" s="32"/>
      <c r="W35" s="32"/>
      <c r="X35" s="31"/>
      <c r="Y35" s="31"/>
      <c r="Z35" s="31"/>
      <c r="AA35" s="31"/>
      <c r="AB35" s="28"/>
      <c r="AC35" s="28"/>
      <c r="AD35" s="28"/>
      <c r="AE35" s="28"/>
      <c r="AF35" s="28"/>
      <c r="AG35" s="28"/>
      <c r="AH35" s="28"/>
      <c r="AI35" s="28"/>
      <c r="AJ35" s="28"/>
      <c r="AK35" s="26">
        <f t="shared" si="0"/>
        <v>34431</v>
      </c>
      <c r="AL35" s="26">
        <f t="shared" si="1"/>
        <v>34431</v>
      </c>
      <c r="AM35" s="26">
        <f t="shared" si="2"/>
        <v>0</v>
      </c>
      <c r="AN35" s="26"/>
      <c r="AO35" s="26"/>
      <c r="AP35" s="26"/>
      <c r="AQ35" s="26">
        <v>-134061</v>
      </c>
      <c r="AR35" s="26"/>
      <c r="AS35" s="26">
        <v>-88.83</v>
      </c>
      <c r="AT35" s="26"/>
      <c r="AU35" s="26"/>
      <c r="AV35" s="26"/>
      <c r="AW35" s="26"/>
      <c r="AX35" s="26"/>
      <c r="AY35" s="88">
        <v>557200</v>
      </c>
      <c r="AZ35" s="26">
        <v>1512658</v>
      </c>
      <c r="BA35" s="26"/>
      <c r="BB35" s="26"/>
      <c r="BC35" s="26"/>
      <c r="BD35" s="26">
        <f t="shared" si="5"/>
        <v>1935708.17</v>
      </c>
      <c r="BE35" s="37">
        <f t="shared" si="3"/>
        <v>423050.17000000004</v>
      </c>
      <c r="BF35" s="37">
        <f t="shared" si="4"/>
        <v>1512658</v>
      </c>
    </row>
    <row r="36" spans="1:58" ht="15">
      <c r="A36" s="9"/>
      <c r="B36" s="1"/>
      <c r="C36" s="17"/>
      <c r="D36" s="69" t="s">
        <v>20</v>
      </c>
      <c r="E36" s="70" t="s">
        <v>55</v>
      </c>
      <c r="F36" s="7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1"/>
      <c r="R36" s="31"/>
      <c r="S36" s="31"/>
      <c r="T36" s="28">
        <v>42340</v>
      </c>
      <c r="U36" s="31"/>
      <c r="V36" s="32"/>
      <c r="W36" s="32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6">
        <f t="shared" si="0"/>
        <v>42340</v>
      </c>
      <c r="AL36" s="26">
        <f t="shared" si="1"/>
        <v>42340</v>
      </c>
      <c r="AM36" s="26">
        <f t="shared" si="2"/>
        <v>0</v>
      </c>
      <c r="AN36" s="26"/>
      <c r="AO36" s="26"/>
      <c r="AP36" s="26"/>
      <c r="AQ36" s="26">
        <v>0</v>
      </c>
      <c r="AR36" s="26"/>
      <c r="AS36" s="26"/>
      <c r="AT36" s="26"/>
      <c r="AU36" s="26"/>
      <c r="AV36" s="26"/>
      <c r="AW36" s="26"/>
      <c r="AX36" s="26"/>
      <c r="AY36" s="88">
        <v>0</v>
      </c>
      <c r="AZ36" s="26"/>
      <c r="BA36" s="26"/>
      <c r="BB36" s="26"/>
      <c r="BC36" s="26"/>
      <c r="BD36" s="26">
        <f t="shared" si="5"/>
        <v>0</v>
      </c>
      <c r="BE36" s="37">
        <f t="shared" si="3"/>
        <v>0</v>
      </c>
      <c r="BF36" s="37">
        <f t="shared" si="4"/>
        <v>0</v>
      </c>
    </row>
    <row r="37" spans="1:58" ht="15">
      <c r="A37" s="9"/>
      <c r="B37" s="1"/>
      <c r="C37" s="17"/>
      <c r="D37" s="69" t="s">
        <v>21</v>
      </c>
      <c r="E37" s="70" t="s">
        <v>56</v>
      </c>
      <c r="F37" s="7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4">
        <v>6500</v>
      </c>
      <c r="R37" s="44"/>
      <c r="S37" s="44"/>
      <c r="T37" s="44"/>
      <c r="U37" s="44"/>
      <c r="V37" s="32"/>
      <c r="W37" s="32"/>
      <c r="X37" s="31"/>
      <c r="Y37" s="31"/>
      <c r="Z37" s="31"/>
      <c r="AA37" s="31"/>
      <c r="AB37" s="28"/>
      <c r="AC37" s="28"/>
      <c r="AD37" s="28"/>
      <c r="AE37" s="28"/>
      <c r="AF37" s="28"/>
      <c r="AG37" s="28"/>
      <c r="AH37" s="28"/>
      <c r="AI37" s="28"/>
      <c r="AJ37" s="31"/>
      <c r="AK37" s="26">
        <f t="shared" si="0"/>
        <v>6500</v>
      </c>
      <c r="AL37" s="26">
        <f t="shared" si="1"/>
        <v>6500</v>
      </c>
      <c r="AM37" s="26">
        <f t="shared" si="2"/>
        <v>0</v>
      </c>
      <c r="AN37" s="26"/>
      <c r="AO37" s="26"/>
      <c r="AP37" s="26"/>
      <c r="AQ37" s="26">
        <v>-47714</v>
      </c>
      <c r="AR37" s="26"/>
      <c r="AS37" s="26">
        <v>-741.93</v>
      </c>
      <c r="AT37" s="26"/>
      <c r="AU37" s="26"/>
      <c r="AV37" s="26"/>
      <c r="AW37" s="26"/>
      <c r="AX37" s="26"/>
      <c r="AY37" s="88">
        <v>63200</v>
      </c>
      <c r="AZ37" s="26"/>
      <c r="BA37" s="26"/>
      <c r="BB37" s="26"/>
      <c r="BC37" s="26"/>
      <c r="BD37" s="26">
        <f t="shared" si="5"/>
        <v>14744.07</v>
      </c>
      <c r="BE37" s="37">
        <f t="shared" si="3"/>
        <v>14744.07</v>
      </c>
      <c r="BF37" s="37">
        <f t="shared" si="4"/>
        <v>0</v>
      </c>
    </row>
    <row r="38" spans="1:58" ht="15">
      <c r="A38" s="9"/>
      <c r="B38" s="1"/>
      <c r="C38" s="17"/>
      <c r="D38" s="69" t="s">
        <v>22</v>
      </c>
      <c r="E38" s="70" t="s">
        <v>57</v>
      </c>
      <c r="F38" s="7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8"/>
      <c r="R38" s="28"/>
      <c r="S38" s="28"/>
      <c r="T38" s="28"/>
      <c r="U38" s="28"/>
      <c r="V38" s="32"/>
      <c r="W38" s="32"/>
      <c r="X38" s="28"/>
      <c r="Y38" s="28"/>
      <c r="Z38" s="28"/>
      <c r="AA38" s="28"/>
      <c r="AB38" s="31"/>
      <c r="AC38" s="31"/>
      <c r="AD38" s="31"/>
      <c r="AE38" s="31"/>
      <c r="AF38" s="31"/>
      <c r="AG38" s="31"/>
      <c r="AH38" s="31"/>
      <c r="AI38" s="31"/>
      <c r="AJ38" s="31"/>
      <c r="AK38" s="26">
        <f t="shared" si="0"/>
        <v>0</v>
      </c>
      <c r="AL38" s="26">
        <f t="shared" si="1"/>
        <v>0</v>
      </c>
      <c r="AM38" s="26">
        <f t="shared" si="2"/>
        <v>0</v>
      </c>
      <c r="AN38" s="26"/>
      <c r="AO38" s="26"/>
      <c r="AP38" s="26"/>
      <c r="AQ38" s="26">
        <v>-40906</v>
      </c>
      <c r="AR38" s="26"/>
      <c r="AS38" s="26">
        <v>-9643.18</v>
      </c>
      <c r="AT38" s="26"/>
      <c r="AU38" s="26"/>
      <c r="AV38" s="26"/>
      <c r="AW38" s="26"/>
      <c r="AX38" s="26"/>
      <c r="AY38" s="88">
        <v>62400</v>
      </c>
      <c r="AZ38" s="26"/>
      <c r="BA38" s="26"/>
      <c r="BB38" s="26"/>
      <c r="BC38" s="26"/>
      <c r="BD38" s="26">
        <f t="shared" si="5"/>
        <v>11850.82</v>
      </c>
      <c r="BE38" s="37">
        <f t="shared" si="3"/>
        <v>11850.82</v>
      </c>
      <c r="BF38" s="37">
        <f t="shared" si="4"/>
        <v>0</v>
      </c>
    </row>
    <row r="39" spans="1:58" ht="15">
      <c r="A39" s="9"/>
      <c r="B39" s="1"/>
      <c r="C39" s="17"/>
      <c r="D39" s="69" t="s">
        <v>23</v>
      </c>
      <c r="E39" s="70" t="s">
        <v>58</v>
      </c>
      <c r="F39" s="70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31"/>
      <c r="S39" s="31"/>
      <c r="T39" s="31"/>
      <c r="U39" s="31"/>
      <c r="V39" s="32"/>
      <c r="W39" s="32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26">
        <f t="shared" si="0"/>
        <v>0</v>
      </c>
      <c r="AL39" s="26">
        <f t="shared" si="1"/>
        <v>0</v>
      </c>
      <c r="AM39" s="26">
        <f t="shared" si="2"/>
        <v>0</v>
      </c>
      <c r="AN39" s="26"/>
      <c r="AO39" s="26"/>
      <c r="AP39" s="26"/>
      <c r="AQ39" s="26">
        <v>-37487</v>
      </c>
      <c r="AR39" s="26"/>
      <c r="AS39" s="26">
        <v>-18583.05</v>
      </c>
      <c r="AT39" s="26"/>
      <c r="AU39" s="26"/>
      <c r="AV39" s="26"/>
      <c r="AW39" s="26"/>
      <c r="AX39" s="26"/>
      <c r="AY39" s="88">
        <v>0</v>
      </c>
      <c r="AZ39" s="26"/>
      <c r="BA39" s="26"/>
      <c r="BB39" s="26"/>
      <c r="BC39" s="26"/>
      <c r="BD39" s="26">
        <f t="shared" si="5"/>
        <v>-56070.05</v>
      </c>
      <c r="BE39" s="37">
        <f t="shared" si="3"/>
        <v>-56070.05</v>
      </c>
      <c r="BF39" s="37">
        <f t="shared" si="4"/>
        <v>0</v>
      </c>
    </row>
    <row r="40" spans="1:58" ht="15">
      <c r="A40" s="9"/>
      <c r="B40" s="1"/>
      <c r="C40" s="17"/>
      <c r="D40" s="69" t="s">
        <v>24</v>
      </c>
      <c r="E40" s="70" t="s">
        <v>59</v>
      </c>
      <c r="F40" s="70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1"/>
      <c r="R40" s="31"/>
      <c r="S40" s="31"/>
      <c r="T40" s="31"/>
      <c r="U40" s="31"/>
      <c r="V40" s="32"/>
      <c r="W40" s="32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26">
        <f t="shared" si="0"/>
        <v>0</v>
      </c>
      <c r="AL40" s="26">
        <f t="shared" si="1"/>
        <v>0</v>
      </c>
      <c r="AM40" s="26">
        <f t="shared" si="2"/>
        <v>0</v>
      </c>
      <c r="AN40" s="26"/>
      <c r="AO40" s="26"/>
      <c r="AP40" s="26"/>
      <c r="AQ40" s="26">
        <v>-68150</v>
      </c>
      <c r="AR40" s="26"/>
      <c r="AS40" s="26"/>
      <c r="AT40" s="26"/>
      <c r="AU40" s="26"/>
      <c r="AV40" s="26"/>
      <c r="AW40" s="26"/>
      <c r="AX40" s="26"/>
      <c r="AY40" s="88">
        <v>0</v>
      </c>
      <c r="AZ40" s="26"/>
      <c r="BA40" s="26"/>
      <c r="BB40" s="26"/>
      <c r="BC40" s="26"/>
      <c r="BD40" s="26">
        <f t="shared" si="5"/>
        <v>-68150</v>
      </c>
      <c r="BE40" s="37">
        <f t="shared" si="3"/>
        <v>-68150</v>
      </c>
      <c r="BF40" s="37">
        <f t="shared" si="4"/>
        <v>0</v>
      </c>
    </row>
    <row r="41" spans="1:58" ht="15">
      <c r="A41" s="9"/>
      <c r="B41" s="1"/>
      <c r="C41" s="17"/>
      <c r="D41" s="69" t="s">
        <v>25</v>
      </c>
      <c r="E41" s="70" t="s">
        <v>60</v>
      </c>
      <c r="F41" s="70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1"/>
      <c r="R41" s="31"/>
      <c r="S41" s="31"/>
      <c r="T41" s="31"/>
      <c r="U41" s="31"/>
      <c r="V41" s="32"/>
      <c r="W41" s="32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26">
        <f t="shared" si="0"/>
        <v>0</v>
      </c>
      <c r="AL41" s="26">
        <f t="shared" si="1"/>
        <v>0</v>
      </c>
      <c r="AM41" s="26">
        <f t="shared" si="2"/>
        <v>0</v>
      </c>
      <c r="AN41" s="26"/>
      <c r="AO41" s="26"/>
      <c r="AP41" s="26"/>
      <c r="AQ41" s="26">
        <v>-36343</v>
      </c>
      <c r="AR41" s="26"/>
      <c r="AS41" s="26">
        <v>-3710.51</v>
      </c>
      <c r="AT41" s="26"/>
      <c r="AU41" s="26"/>
      <c r="AV41" s="26"/>
      <c r="AW41" s="26"/>
      <c r="AX41" s="26"/>
      <c r="AY41" s="88">
        <v>0</v>
      </c>
      <c r="AZ41" s="26"/>
      <c r="BA41" s="26"/>
      <c r="BB41" s="26"/>
      <c r="BC41" s="26"/>
      <c r="BD41" s="26">
        <f t="shared" si="5"/>
        <v>-40053.51</v>
      </c>
      <c r="BE41" s="37">
        <f t="shared" si="3"/>
        <v>-40053.51</v>
      </c>
      <c r="BF41" s="37">
        <f t="shared" si="4"/>
        <v>0</v>
      </c>
    </row>
    <row r="42" spans="1:58" ht="15">
      <c r="A42" s="9"/>
      <c r="B42" s="1"/>
      <c r="C42" s="17"/>
      <c r="D42" s="69" t="s">
        <v>26</v>
      </c>
      <c r="E42" s="70" t="s">
        <v>61</v>
      </c>
      <c r="F42" s="70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1"/>
      <c r="R42" s="31"/>
      <c r="S42" s="31"/>
      <c r="T42" s="28">
        <v>14688</v>
      </c>
      <c r="U42" s="31"/>
      <c r="V42" s="32"/>
      <c r="W42" s="32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26">
        <f t="shared" si="0"/>
        <v>14688</v>
      </c>
      <c r="AL42" s="26">
        <f t="shared" si="1"/>
        <v>14688</v>
      </c>
      <c r="AM42" s="26">
        <f t="shared" si="2"/>
        <v>0</v>
      </c>
      <c r="AN42" s="26">
        <v>17113</v>
      </c>
      <c r="AO42" s="26"/>
      <c r="AP42" s="26"/>
      <c r="AQ42" s="26">
        <v>-67031</v>
      </c>
      <c r="AR42" s="26"/>
      <c r="AS42" s="26">
        <v>-141923.41</v>
      </c>
      <c r="AT42" s="26"/>
      <c r="AU42" s="26"/>
      <c r="AV42" s="26"/>
      <c r="AW42" s="26"/>
      <c r="AX42" s="26"/>
      <c r="AY42" s="88">
        <v>0</v>
      </c>
      <c r="AZ42" s="26"/>
      <c r="BA42" s="26"/>
      <c r="BB42" s="26"/>
      <c r="BC42" s="26"/>
      <c r="BD42" s="26">
        <f t="shared" si="5"/>
        <v>-191841.41</v>
      </c>
      <c r="BE42" s="37">
        <f t="shared" si="3"/>
        <v>-191841.41</v>
      </c>
      <c r="BF42" s="37">
        <f t="shared" si="4"/>
        <v>0</v>
      </c>
    </row>
    <row r="43" spans="1:58" ht="15">
      <c r="A43" s="9"/>
      <c r="B43" s="1"/>
      <c r="C43" s="17"/>
      <c r="D43" s="69">
        <v>17523000000</v>
      </c>
      <c r="E43" s="70" t="s">
        <v>62</v>
      </c>
      <c r="F43" s="70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8"/>
      <c r="R43" s="28"/>
      <c r="S43" s="28"/>
      <c r="T43" s="28"/>
      <c r="U43" s="28"/>
      <c r="V43" s="32"/>
      <c r="W43" s="32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28"/>
      <c r="AK43" s="26">
        <f t="shared" si="0"/>
        <v>0</v>
      </c>
      <c r="AL43" s="26">
        <f t="shared" si="1"/>
        <v>0</v>
      </c>
      <c r="AM43" s="26">
        <f t="shared" si="2"/>
        <v>0</v>
      </c>
      <c r="AN43" s="26"/>
      <c r="AO43" s="26"/>
      <c r="AP43" s="26"/>
      <c r="AQ43" s="26">
        <v>-98827</v>
      </c>
      <c r="AR43" s="26"/>
      <c r="AS43" s="26"/>
      <c r="AT43" s="26"/>
      <c r="AU43" s="26"/>
      <c r="AV43" s="26"/>
      <c r="AW43" s="26"/>
      <c r="AX43" s="26"/>
      <c r="AY43" s="88">
        <v>86100</v>
      </c>
      <c r="AZ43" s="26"/>
      <c r="BA43" s="26"/>
      <c r="BB43" s="26"/>
      <c r="BC43" s="26"/>
      <c r="BD43" s="26">
        <f t="shared" si="5"/>
        <v>-12727</v>
      </c>
      <c r="BE43" s="37">
        <f t="shared" si="3"/>
        <v>-12727</v>
      </c>
      <c r="BF43" s="37">
        <f t="shared" si="4"/>
        <v>0</v>
      </c>
    </row>
    <row r="44" spans="1:58" ht="15">
      <c r="A44" s="9"/>
      <c r="B44" s="1"/>
      <c r="C44" s="17"/>
      <c r="D44" s="69" t="s">
        <v>27</v>
      </c>
      <c r="E44" s="70" t="s">
        <v>63</v>
      </c>
      <c r="F44" s="7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8"/>
      <c r="R44" s="28"/>
      <c r="S44" s="28"/>
      <c r="T44" s="28">
        <v>13257</v>
      </c>
      <c r="U44" s="28"/>
      <c r="V44" s="32"/>
      <c r="W44" s="32"/>
      <c r="X44" s="31"/>
      <c r="Y44" s="31"/>
      <c r="Z44" s="28">
        <v>9500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26">
        <f t="shared" si="0"/>
        <v>22757</v>
      </c>
      <c r="AL44" s="26">
        <f t="shared" si="1"/>
        <v>13257</v>
      </c>
      <c r="AM44" s="26">
        <f t="shared" si="2"/>
        <v>9500</v>
      </c>
      <c r="AN44" s="26"/>
      <c r="AO44" s="26"/>
      <c r="AP44" s="26"/>
      <c r="AQ44" s="26">
        <v>-99963</v>
      </c>
      <c r="AR44" s="26"/>
      <c r="AS44" s="26"/>
      <c r="AT44" s="26"/>
      <c r="AU44" s="26"/>
      <c r="AV44" s="26"/>
      <c r="AW44" s="26"/>
      <c r="AX44" s="26"/>
      <c r="AY44" s="88">
        <v>76100</v>
      </c>
      <c r="AZ44" s="26"/>
      <c r="BA44" s="26"/>
      <c r="BB44" s="26"/>
      <c r="BC44" s="26"/>
      <c r="BD44" s="26">
        <f t="shared" si="5"/>
        <v>-23863</v>
      </c>
      <c r="BE44" s="37">
        <f t="shared" si="3"/>
        <v>-23863</v>
      </c>
      <c r="BF44" s="37">
        <f t="shared" si="4"/>
        <v>0</v>
      </c>
    </row>
    <row r="45" spans="1:58" ht="15" customHeight="1">
      <c r="A45" s="9"/>
      <c r="B45" s="1"/>
      <c r="C45" s="17"/>
      <c r="D45" s="69" t="s">
        <v>28</v>
      </c>
      <c r="E45" s="70" t="s">
        <v>64</v>
      </c>
      <c r="F45" s="7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1"/>
      <c r="R45" s="31"/>
      <c r="S45" s="31"/>
      <c r="T45" s="31"/>
      <c r="U45" s="31"/>
      <c r="V45" s="32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26">
        <f t="shared" si="0"/>
        <v>0</v>
      </c>
      <c r="AL45" s="26">
        <f t="shared" si="1"/>
        <v>0</v>
      </c>
      <c r="AM45" s="26">
        <f t="shared" si="2"/>
        <v>0</v>
      </c>
      <c r="AN45" s="26"/>
      <c r="AO45" s="26"/>
      <c r="AP45" s="26"/>
      <c r="AQ45" s="26">
        <v>-51115</v>
      </c>
      <c r="AR45" s="26"/>
      <c r="AS45" s="26">
        <v>-159.99</v>
      </c>
      <c r="AT45" s="26"/>
      <c r="AU45" s="26"/>
      <c r="AV45" s="26"/>
      <c r="AW45" s="26"/>
      <c r="AX45" s="26"/>
      <c r="AY45" s="88">
        <v>0</v>
      </c>
      <c r="AZ45" s="26"/>
      <c r="BA45" s="26"/>
      <c r="BB45" s="26"/>
      <c r="BC45" s="26"/>
      <c r="BD45" s="26">
        <f t="shared" si="5"/>
        <v>-51274.99</v>
      </c>
      <c r="BE45" s="37">
        <f t="shared" si="3"/>
        <v>-51274.99</v>
      </c>
      <c r="BF45" s="37">
        <f t="shared" si="4"/>
        <v>0</v>
      </c>
    </row>
    <row r="46" spans="1:58" ht="15">
      <c r="A46" s="9"/>
      <c r="B46" s="1"/>
      <c r="C46" s="17"/>
      <c r="D46" s="69">
        <v>17526000000</v>
      </c>
      <c r="E46" s="70" t="s">
        <v>65</v>
      </c>
      <c r="F46" s="7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8">
        <v>13000</v>
      </c>
      <c r="R46" s="28"/>
      <c r="S46" s="28"/>
      <c r="T46" s="28"/>
      <c r="U46" s="28"/>
      <c r="V46" s="32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28">
        <v>-134000</v>
      </c>
      <c r="AK46" s="26">
        <f t="shared" si="0"/>
        <v>-121000</v>
      </c>
      <c r="AL46" s="26">
        <f t="shared" si="1"/>
        <v>13000</v>
      </c>
      <c r="AM46" s="26">
        <f t="shared" si="2"/>
        <v>-134000</v>
      </c>
      <c r="AN46" s="26"/>
      <c r="AO46" s="26"/>
      <c r="AP46" s="26"/>
      <c r="AQ46" s="26">
        <v>-68159</v>
      </c>
      <c r="AR46" s="26"/>
      <c r="AS46" s="26">
        <v>-106000</v>
      </c>
      <c r="AT46" s="26">
        <v>34955</v>
      </c>
      <c r="AU46" s="26"/>
      <c r="AV46" s="26"/>
      <c r="AW46" s="26"/>
      <c r="AX46" s="26"/>
      <c r="AY46" s="88">
        <v>891000</v>
      </c>
      <c r="AZ46" s="26"/>
      <c r="BA46" s="26"/>
      <c r="BB46" s="26"/>
      <c r="BC46" s="26"/>
      <c r="BD46" s="26">
        <f t="shared" si="5"/>
        <v>751796</v>
      </c>
      <c r="BE46" s="37">
        <f t="shared" si="3"/>
        <v>751796</v>
      </c>
      <c r="BF46" s="37">
        <f t="shared" si="4"/>
        <v>0</v>
      </c>
    </row>
    <row r="47" spans="1:58" ht="15">
      <c r="A47" s="9"/>
      <c r="B47" s="1"/>
      <c r="C47" s="17"/>
      <c r="D47" s="69">
        <v>17527000000</v>
      </c>
      <c r="E47" s="70" t="s">
        <v>66</v>
      </c>
      <c r="F47" s="7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8"/>
      <c r="R47" s="28"/>
      <c r="S47" s="28"/>
      <c r="T47" s="28"/>
      <c r="U47" s="28"/>
      <c r="V47" s="32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6">
        <f t="shared" si="0"/>
        <v>0</v>
      </c>
      <c r="AL47" s="26">
        <f t="shared" si="1"/>
        <v>0</v>
      </c>
      <c r="AM47" s="26">
        <f t="shared" si="2"/>
        <v>0</v>
      </c>
      <c r="AN47" s="26"/>
      <c r="AO47" s="26"/>
      <c r="AP47" s="26"/>
      <c r="AQ47" s="26">
        <v>-68156</v>
      </c>
      <c r="AR47" s="26"/>
      <c r="AS47" s="26">
        <v>-81000</v>
      </c>
      <c r="AT47" s="26"/>
      <c r="AU47" s="26"/>
      <c r="AV47" s="26"/>
      <c r="AW47" s="26"/>
      <c r="AX47" s="26"/>
      <c r="AY47" s="88">
        <v>53600</v>
      </c>
      <c r="AZ47" s="26"/>
      <c r="BA47" s="26"/>
      <c r="BB47" s="26"/>
      <c r="BC47" s="26"/>
      <c r="BD47" s="26">
        <f t="shared" si="5"/>
        <v>-95556</v>
      </c>
      <c r="BE47" s="37">
        <f t="shared" si="3"/>
        <v>-95556</v>
      </c>
      <c r="BF47" s="37">
        <f t="shared" si="4"/>
        <v>0</v>
      </c>
    </row>
    <row r="48" spans="1:58" ht="15">
      <c r="A48" s="9"/>
      <c r="B48" s="1"/>
      <c r="C48" s="17"/>
      <c r="D48" s="69">
        <v>17528000000</v>
      </c>
      <c r="E48" s="70" t="s">
        <v>67</v>
      </c>
      <c r="F48" s="7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1"/>
      <c r="R48" s="31"/>
      <c r="S48" s="31"/>
      <c r="T48" s="31"/>
      <c r="U48" s="31"/>
      <c r="V48" s="32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26">
        <f t="shared" si="0"/>
        <v>0</v>
      </c>
      <c r="AL48" s="26">
        <f t="shared" si="1"/>
        <v>0</v>
      </c>
      <c r="AM48" s="26">
        <f t="shared" si="2"/>
        <v>0</v>
      </c>
      <c r="AN48" s="26"/>
      <c r="AO48" s="26"/>
      <c r="AP48" s="26"/>
      <c r="AQ48" s="26">
        <v>-27266</v>
      </c>
      <c r="AR48" s="26"/>
      <c r="AS48" s="26">
        <v>-7600</v>
      </c>
      <c r="AT48" s="26"/>
      <c r="AU48" s="26"/>
      <c r="AV48" s="26"/>
      <c r="AW48" s="26"/>
      <c r="AX48" s="26"/>
      <c r="AY48" s="88">
        <v>0</v>
      </c>
      <c r="AZ48" s="26"/>
      <c r="BA48" s="26"/>
      <c r="BB48" s="26"/>
      <c r="BC48" s="26"/>
      <c r="BD48" s="26">
        <f t="shared" si="5"/>
        <v>-34866</v>
      </c>
      <c r="BE48" s="37">
        <f t="shared" si="3"/>
        <v>-34866</v>
      </c>
      <c r="BF48" s="37">
        <f t="shared" si="4"/>
        <v>0</v>
      </c>
    </row>
    <row r="49" spans="1:58" ht="15">
      <c r="A49" s="9"/>
      <c r="B49" s="1"/>
      <c r="C49" s="17"/>
      <c r="D49" s="69">
        <v>17529000000</v>
      </c>
      <c r="E49" s="70" t="s">
        <v>68</v>
      </c>
      <c r="F49" s="7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/>
      <c r="R49" s="31"/>
      <c r="S49" s="31"/>
      <c r="T49" s="31"/>
      <c r="U49" s="31"/>
      <c r="V49" s="32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28"/>
      <c r="AK49" s="26">
        <f t="shared" si="0"/>
        <v>0</v>
      </c>
      <c r="AL49" s="26">
        <f t="shared" si="1"/>
        <v>0</v>
      </c>
      <c r="AM49" s="26">
        <f t="shared" si="2"/>
        <v>0</v>
      </c>
      <c r="AN49" s="26"/>
      <c r="AO49" s="26"/>
      <c r="AP49" s="26"/>
      <c r="AQ49" s="26">
        <v>-35208</v>
      </c>
      <c r="AR49" s="26"/>
      <c r="AS49" s="26">
        <v>-37000</v>
      </c>
      <c r="AT49" s="26"/>
      <c r="AU49" s="26"/>
      <c r="AV49" s="26"/>
      <c r="AW49" s="26"/>
      <c r="AX49" s="26"/>
      <c r="AY49" s="89">
        <v>252400</v>
      </c>
      <c r="AZ49" s="26"/>
      <c r="BA49" s="26"/>
      <c r="BB49" s="26"/>
      <c r="BC49" s="26"/>
      <c r="BD49" s="26">
        <f t="shared" si="5"/>
        <v>180192</v>
      </c>
      <c r="BE49" s="37">
        <f t="shared" si="3"/>
        <v>180192</v>
      </c>
      <c r="BF49" s="37">
        <f t="shared" si="4"/>
        <v>0</v>
      </c>
    </row>
    <row r="50" spans="1:58" ht="15">
      <c r="A50" s="9"/>
      <c r="B50" s="1"/>
      <c r="C50" s="17"/>
      <c r="D50" s="69">
        <v>17530000000</v>
      </c>
      <c r="E50" s="70" t="s">
        <v>69</v>
      </c>
      <c r="F50" s="70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8"/>
      <c r="R50" s="28"/>
      <c r="S50" s="28"/>
      <c r="T50" s="28"/>
      <c r="U50" s="28"/>
      <c r="V50" s="32"/>
      <c r="W50" s="32"/>
      <c r="X50" s="31"/>
      <c r="Y50" s="31"/>
      <c r="Z50" s="31"/>
      <c r="AA50" s="31"/>
      <c r="AB50" s="28"/>
      <c r="AC50" s="28"/>
      <c r="AD50" s="28"/>
      <c r="AE50" s="28"/>
      <c r="AF50" s="28"/>
      <c r="AG50" s="28"/>
      <c r="AH50" s="28"/>
      <c r="AI50" s="28"/>
      <c r="AJ50" s="31"/>
      <c r="AK50" s="26">
        <f t="shared" si="0"/>
        <v>0</v>
      </c>
      <c r="AL50" s="26">
        <f t="shared" si="1"/>
        <v>0</v>
      </c>
      <c r="AM50" s="26">
        <f t="shared" si="2"/>
        <v>0</v>
      </c>
      <c r="AN50" s="26"/>
      <c r="AO50" s="26"/>
      <c r="AP50" s="26"/>
      <c r="AQ50" s="26">
        <v>-70418</v>
      </c>
      <c r="AR50" s="26"/>
      <c r="AS50" s="26">
        <v>-72000</v>
      </c>
      <c r="AT50" s="26"/>
      <c r="AU50" s="26"/>
      <c r="AV50" s="26"/>
      <c r="AW50" s="26"/>
      <c r="AX50" s="26"/>
      <c r="AY50" s="89">
        <v>0</v>
      </c>
      <c r="AZ50" s="26"/>
      <c r="BA50" s="26"/>
      <c r="BB50" s="26"/>
      <c r="BC50" s="26"/>
      <c r="BD50" s="26">
        <f t="shared" si="5"/>
        <v>-142418</v>
      </c>
      <c r="BE50" s="37">
        <f t="shared" si="3"/>
        <v>-142418</v>
      </c>
      <c r="BF50" s="37">
        <f t="shared" si="4"/>
        <v>0</v>
      </c>
    </row>
    <row r="51" spans="1:58" ht="15">
      <c r="A51" s="9"/>
      <c r="B51" s="1"/>
      <c r="C51" s="17"/>
      <c r="D51" s="69">
        <v>17531000000</v>
      </c>
      <c r="E51" s="70" t="s">
        <v>70</v>
      </c>
      <c r="F51" s="7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1"/>
      <c r="R51" s="31"/>
      <c r="S51" s="31"/>
      <c r="T51" s="31"/>
      <c r="U51" s="31"/>
      <c r="V51" s="32"/>
      <c r="W51" s="32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6">
        <f t="shared" si="0"/>
        <v>0</v>
      </c>
      <c r="AL51" s="26">
        <f t="shared" si="1"/>
        <v>0</v>
      </c>
      <c r="AM51" s="26">
        <f t="shared" si="2"/>
        <v>0</v>
      </c>
      <c r="AN51" s="26"/>
      <c r="AO51" s="26"/>
      <c r="AP51" s="26"/>
      <c r="AQ51" s="26">
        <v>-87477</v>
      </c>
      <c r="AR51" s="26"/>
      <c r="AS51" s="26"/>
      <c r="AT51" s="26"/>
      <c r="AU51" s="26"/>
      <c r="AV51" s="26"/>
      <c r="AW51" s="26"/>
      <c r="AX51" s="26"/>
      <c r="AY51" s="89">
        <v>0</v>
      </c>
      <c r="AZ51" s="26"/>
      <c r="BA51" s="26"/>
      <c r="BB51" s="26"/>
      <c r="BC51" s="26"/>
      <c r="BD51" s="26">
        <f t="shared" si="5"/>
        <v>-87477</v>
      </c>
      <c r="BE51" s="37">
        <f t="shared" si="3"/>
        <v>-87477</v>
      </c>
      <c r="BF51" s="37">
        <f t="shared" si="4"/>
        <v>0</v>
      </c>
    </row>
    <row r="52" spans="1:58" ht="15">
      <c r="A52" s="9"/>
      <c r="B52" s="1"/>
      <c r="C52" s="17"/>
      <c r="D52" s="69">
        <v>17532000000</v>
      </c>
      <c r="E52" s="70" t="s">
        <v>71</v>
      </c>
      <c r="F52" s="7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1"/>
      <c r="R52" s="31"/>
      <c r="S52" s="31"/>
      <c r="T52" s="31"/>
      <c r="U52" s="31"/>
      <c r="V52" s="32"/>
      <c r="W52" s="32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28"/>
      <c r="AK52" s="26">
        <f t="shared" si="0"/>
        <v>0</v>
      </c>
      <c r="AL52" s="26">
        <f t="shared" si="1"/>
        <v>0</v>
      </c>
      <c r="AM52" s="26">
        <f t="shared" si="2"/>
        <v>0</v>
      </c>
      <c r="AN52" s="26"/>
      <c r="AO52" s="26"/>
      <c r="AP52" s="26"/>
      <c r="AQ52" s="26">
        <v>-351964</v>
      </c>
      <c r="AR52" s="26"/>
      <c r="AS52" s="26">
        <v>-204072.67</v>
      </c>
      <c r="AT52" s="26">
        <v>25578</v>
      </c>
      <c r="AU52" s="26">
        <v>-69991</v>
      </c>
      <c r="AV52" s="26"/>
      <c r="AW52" s="26"/>
      <c r="AX52" s="26"/>
      <c r="AY52" s="89">
        <v>0</v>
      </c>
      <c r="AZ52" s="26">
        <v>13624840</v>
      </c>
      <c r="BA52" s="26">
        <v>1000000</v>
      </c>
      <c r="BB52" s="26"/>
      <c r="BC52" s="26"/>
      <c r="BD52" s="26">
        <f t="shared" si="5"/>
        <v>14024390.33</v>
      </c>
      <c r="BE52" s="37">
        <f t="shared" si="3"/>
        <v>-600449.67</v>
      </c>
      <c r="BF52" s="37">
        <f t="shared" si="4"/>
        <v>14624840</v>
      </c>
    </row>
    <row r="53" spans="1:58" ht="15">
      <c r="A53" s="9"/>
      <c r="B53" s="1"/>
      <c r="C53" s="17"/>
      <c r="D53" s="69">
        <v>17534000000</v>
      </c>
      <c r="E53" s="70" t="s">
        <v>72</v>
      </c>
      <c r="F53" s="7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1"/>
      <c r="R53" s="31"/>
      <c r="S53" s="31"/>
      <c r="T53" s="28">
        <v>30000</v>
      </c>
      <c r="U53" s="31"/>
      <c r="V53" s="32"/>
      <c r="W53" s="32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28"/>
      <c r="AK53" s="26">
        <f t="shared" si="0"/>
        <v>30000</v>
      </c>
      <c r="AL53" s="26">
        <f t="shared" si="1"/>
        <v>30000</v>
      </c>
      <c r="AM53" s="26">
        <f t="shared" si="2"/>
        <v>0</v>
      </c>
      <c r="AN53" s="26"/>
      <c r="AO53" s="26"/>
      <c r="AP53" s="26"/>
      <c r="AQ53" s="26">
        <v>-289681</v>
      </c>
      <c r="AR53" s="26">
        <v>195000</v>
      </c>
      <c r="AS53" s="26">
        <v>-89296.57</v>
      </c>
      <c r="AT53" s="26"/>
      <c r="AU53" s="26"/>
      <c r="AV53" s="26"/>
      <c r="AW53" s="26"/>
      <c r="AX53" s="26"/>
      <c r="AY53" s="89">
        <v>429500</v>
      </c>
      <c r="AZ53" s="26">
        <v>2735916</v>
      </c>
      <c r="BA53" s="26"/>
      <c r="BB53" s="26"/>
      <c r="BC53" s="26"/>
      <c r="BD53" s="26">
        <f t="shared" si="5"/>
        <v>2981438.43</v>
      </c>
      <c r="BE53" s="37">
        <f t="shared" si="3"/>
        <v>245522.43</v>
      </c>
      <c r="BF53" s="37">
        <f t="shared" si="4"/>
        <v>2735916</v>
      </c>
    </row>
    <row r="54" spans="1:58" ht="15">
      <c r="A54" s="9"/>
      <c r="B54" s="1"/>
      <c r="C54" s="17"/>
      <c r="D54" s="69">
        <v>17535000000</v>
      </c>
      <c r="E54" s="70" t="s">
        <v>73</v>
      </c>
      <c r="F54" s="7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1"/>
      <c r="R54" s="31"/>
      <c r="S54" s="31"/>
      <c r="T54" s="31"/>
      <c r="U54" s="31"/>
      <c r="V54" s="32"/>
      <c r="W54" s="32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26">
        <f t="shared" si="0"/>
        <v>0</v>
      </c>
      <c r="AL54" s="26">
        <f aca="true" t="shared" si="6" ref="AL54:AL85">SUM(F54:V54)</f>
        <v>0</v>
      </c>
      <c r="AM54" s="26">
        <f aca="true" t="shared" si="7" ref="AM54:AM85">SUM(W54:AJ54)</f>
        <v>0</v>
      </c>
      <c r="AN54" s="26"/>
      <c r="AO54" s="26"/>
      <c r="AP54" s="26"/>
      <c r="AQ54" s="26">
        <v>-47709</v>
      </c>
      <c r="AR54" s="26"/>
      <c r="AS54" s="26">
        <v>-2202.72</v>
      </c>
      <c r="AT54" s="26"/>
      <c r="AU54" s="26"/>
      <c r="AV54" s="26"/>
      <c r="AW54" s="26"/>
      <c r="AX54" s="26"/>
      <c r="AY54" s="89">
        <v>174800</v>
      </c>
      <c r="AZ54" s="26"/>
      <c r="BA54" s="26"/>
      <c r="BB54" s="26"/>
      <c r="BC54" s="26"/>
      <c r="BD54" s="26">
        <f t="shared" si="5"/>
        <v>124888.28</v>
      </c>
      <c r="BE54" s="37">
        <f aca="true" t="shared" si="8" ref="BE54:BE85">SUM(AN54:AY54)</f>
        <v>124888.28</v>
      </c>
      <c r="BF54" s="37">
        <f t="shared" si="4"/>
        <v>0</v>
      </c>
    </row>
    <row r="55" spans="1:58" ht="15">
      <c r="A55" s="9"/>
      <c r="B55" s="1"/>
      <c r="C55" s="17"/>
      <c r="D55" s="69">
        <v>17536000000</v>
      </c>
      <c r="E55" s="70" t="s">
        <v>74</v>
      </c>
      <c r="F55" s="7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1"/>
      <c r="R55" s="31"/>
      <c r="S55" s="31"/>
      <c r="T55" s="31"/>
      <c r="U55" s="31"/>
      <c r="V55" s="32"/>
      <c r="W55" s="32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26">
        <f t="shared" si="0"/>
        <v>0</v>
      </c>
      <c r="AL55" s="26">
        <f t="shared" si="6"/>
        <v>0</v>
      </c>
      <c r="AM55" s="26">
        <f t="shared" si="7"/>
        <v>0</v>
      </c>
      <c r="AN55" s="26"/>
      <c r="AO55" s="26"/>
      <c r="AP55" s="26"/>
      <c r="AQ55" s="26">
        <v>-22742</v>
      </c>
      <c r="AR55" s="26"/>
      <c r="AS55" s="26">
        <v>-112.02</v>
      </c>
      <c r="AT55" s="26"/>
      <c r="AU55" s="26"/>
      <c r="AV55" s="26"/>
      <c r="AW55" s="26"/>
      <c r="AX55" s="26"/>
      <c r="AY55" s="89">
        <v>0</v>
      </c>
      <c r="AZ55" s="26"/>
      <c r="BA55" s="26"/>
      <c r="BB55" s="26"/>
      <c r="BC55" s="26"/>
      <c r="BD55" s="26">
        <f t="shared" si="5"/>
        <v>-22854.02</v>
      </c>
      <c r="BE55" s="37">
        <f t="shared" si="8"/>
        <v>-22854.02</v>
      </c>
      <c r="BF55" s="37">
        <f t="shared" si="4"/>
        <v>0</v>
      </c>
    </row>
    <row r="56" spans="1:58" ht="15">
      <c r="A56" s="9"/>
      <c r="B56" s="1"/>
      <c r="C56" s="17"/>
      <c r="D56" s="69">
        <v>17537000000</v>
      </c>
      <c r="E56" s="70" t="s">
        <v>75</v>
      </c>
      <c r="F56" s="7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1"/>
      <c r="R56" s="31"/>
      <c r="S56" s="31"/>
      <c r="T56" s="31"/>
      <c r="U56" s="31"/>
      <c r="V56" s="32"/>
      <c r="W56" s="32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26">
        <f t="shared" si="0"/>
        <v>0</v>
      </c>
      <c r="AL56" s="26">
        <f t="shared" si="6"/>
        <v>0</v>
      </c>
      <c r="AM56" s="26">
        <f t="shared" si="7"/>
        <v>0</v>
      </c>
      <c r="AN56" s="26"/>
      <c r="AO56" s="26"/>
      <c r="AP56" s="26"/>
      <c r="AQ56" s="26">
        <v>-40899</v>
      </c>
      <c r="AR56" s="26"/>
      <c r="AS56" s="26"/>
      <c r="AT56" s="26"/>
      <c r="AU56" s="26"/>
      <c r="AV56" s="26"/>
      <c r="AW56" s="26"/>
      <c r="AX56" s="26"/>
      <c r="AY56" s="89">
        <v>0</v>
      </c>
      <c r="AZ56" s="26"/>
      <c r="BA56" s="26"/>
      <c r="BB56" s="26"/>
      <c r="BC56" s="26"/>
      <c r="BD56" s="26">
        <f t="shared" si="5"/>
        <v>-40899</v>
      </c>
      <c r="BE56" s="37">
        <f t="shared" si="8"/>
        <v>-40899</v>
      </c>
      <c r="BF56" s="37">
        <f t="shared" si="4"/>
        <v>0</v>
      </c>
    </row>
    <row r="57" spans="1:58" ht="15">
      <c r="A57" s="9"/>
      <c r="B57" s="1"/>
      <c r="C57" s="17"/>
      <c r="D57" s="69">
        <v>17538000000</v>
      </c>
      <c r="E57" s="70" t="s">
        <v>76</v>
      </c>
      <c r="F57" s="7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28"/>
      <c r="R57" s="28"/>
      <c r="S57" s="28"/>
      <c r="T57" s="28">
        <v>20856</v>
      </c>
      <c r="U57" s="28"/>
      <c r="V57" s="32"/>
      <c r="W57" s="32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26">
        <f t="shared" si="0"/>
        <v>20856</v>
      </c>
      <c r="AL57" s="26">
        <f t="shared" si="6"/>
        <v>20856</v>
      </c>
      <c r="AM57" s="26">
        <f t="shared" si="7"/>
        <v>0</v>
      </c>
      <c r="AN57" s="26"/>
      <c r="AO57" s="26"/>
      <c r="AP57" s="26"/>
      <c r="AQ57" s="26">
        <v>-23855</v>
      </c>
      <c r="AR57" s="26"/>
      <c r="AS57" s="26">
        <v>-39000</v>
      </c>
      <c r="AT57" s="26"/>
      <c r="AU57" s="26"/>
      <c r="AV57" s="26"/>
      <c r="AW57" s="26"/>
      <c r="AX57" s="26"/>
      <c r="AY57" s="89">
        <v>0</v>
      </c>
      <c r="AZ57" s="26"/>
      <c r="BA57" s="26"/>
      <c r="BB57" s="26"/>
      <c r="BC57" s="26"/>
      <c r="BD57" s="26">
        <f t="shared" si="5"/>
        <v>-62855</v>
      </c>
      <c r="BE57" s="37">
        <f t="shared" si="8"/>
        <v>-62855</v>
      </c>
      <c r="BF57" s="37">
        <f t="shared" si="4"/>
        <v>0</v>
      </c>
    </row>
    <row r="58" spans="1:58" ht="15">
      <c r="A58" s="9"/>
      <c r="B58" s="1"/>
      <c r="C58" s="17"/>
      <c r="D58" s="69">
        <v>17539000000</v>
      </c>
      <c r="E58" s="70" t="s">
        <v>77</v>
      </c>
      <c r="F58" s="70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1"/>
      <c r="R58" s="31"/>
      <c r="S58" s="31"/>
      <c r="T58" s="31"/>
      <c r="U58" s="31"/>
      <c r="V58" s="32"/>
      <c r="W58" s="32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26">
        <f t="shared" si="0"/>
        <v>0</v>
      </c>
      <c r="AL58" s="26">
        <f t="shared" si="6"/>
        <v>0</v>
      </c>
      <c r="AM58" s="26">
        <f t="shared" si="7"/>
        <v>0</v>
      </c>
      <c r="AN58" s="26"/>
      <c r="AO58" s="26"/>
      <c r="AP58" s="26"/>
      <c r="AQ58" s="26">
        <v>-106782</v>
      </c>
      <c r="AR58" s="26"/>
      <c r="AS58" s="26"/>
      <c r="AT58" s="26"/>
      <c r="AU58" s="26"/>
      <c r="AV58" s="26"/>
      <c r="AW58" s="26"/>
      <c r="AX58" s="26"/>
      <c r="AY58" s="89">
        <v>0</v>
      </c>
      <c r="AZ58" s="26"/>
      <c r="BA58" s="26"/>
      <c r="BB58" s="26"/>
      <c r="BC58" s="26"/>
      <c r="BD58" s="26">
        <f t="shared" si="5"/>
        <v>-106782</v>
      </c>
      <c r="BE58" s="37">
        <f t="shared" si="8"/>
        <v>-106782</v>
      </c>
      <c r="BF58" s="37">
        <f t="shared" si="4"/>
        <v>0</v>
      </c>
    </row>
    <row r="59" spans="1:58" ht="15">
      <c r="A59" s="9"/>
      <c r="B59" s="1"/>
      <c r="C59" s="17"/>
      <c r="D59" s="69">
        <v>17540000000</v>
      </c>
      <c r="E59" s="70" t="s">
        <v>78</v>
      </c>
      <c r="F59" s="70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1"/>
      <c r="R59" s="31"/>
      <c r="S59" s="31"/>
      <c r="T59" s="31"/>
      <c r="U59" s="31"/>
      <c r="V59" s="32"/>
      <c r="W59" s="32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26">
        <f t="shared" si="0"/>
        <v>0</v>
      </c>
      <c r="AL59" s="26">
        <f t="shared" si="6"/>
        <v>0</v>
      </c>
      <c r="AM59" s="26">
        <f t="shared" si="7"/>
        <v>0</v>
      </c>
      <c r="AN59" s="26"/>
      <c r="AO59" s="26"/>
      <c r="AP59" s="26"/>
      <c r="AQ59" s="26">
        <v>-85185</v>
      </c>
      <c r="AR59" s="26"/>
      <c r="AS59" s="26">
        <v>-182.95</v>
      </c>
      <c r="AT59" s="26"/>
      <c r="AU59" s="26"/>
      <c r="AV59" s="26"/>
      <c r="AW59" s="26"/>
      <c r="AX59" s="26"/>
      <c r="AY59" s="89">
        <v>79900</v>
      </c>
      <c r="AZ59" s="26"/>
      <c r="BA59" s="26"/>
      <c r="BB59" s="26"/>
      <c r="BC59" s="26"/>
      <c r="BD59" s="26">
        <f t="shared" si="5"/>
        <v>-5467.949999999997</v>
      </c>
      <c r="BE59" s="37">
        <f t="shared" si="8"/>
        <v>-5467.949999999997</v>
      </c>
      <c r="BF59" s="37">
        <f t="shared" si="4"/>
        <v>0</v>
      </c>
    </row>
    <row r="60" spans="1:58" ht="15">
      <c r="A60" s="9"/>
      <c r="B60" s="1"/>
      <c r="C60" s="17"/>
      <c r="D60" s="69">
        <v>17541000000</v>
      </c>
      <c r="E60" s="70" t="s">
        <v>79</v>
      </c>
      <c r="F60" s="70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1"/>
      <c r="R60" s="31"/>
      <c r="S60" s="31"/>
      <c r="T60" s="31"/>
      <c r="U60" s="31"/>
      <c r="V60" s="32"/>
      <c r="W60" s="32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28"/>
      <c r="AK60" s="26">
        <f t="shared" si="0"/>
        <v>0</v>
      </c>
      <c r="AL60" s="26">
        <f t="shared" si="6"/>
        <v>0</v>
      </c>
      <c r="AM60" s="26">
        <f t="shared" si="7"/>
        <v>0</v>
      </c>
      <c r="AN60" s="26"/>
      <c r="AO60" s="26"/>
      <c r="AP60" s="26"/>
      <c r="AQ60" s="26">
        <v>-67012</v>
      </c>
      <c r="AR60" s="26"/>
      <c r="AS60" s="26"/>
      <c r="AT60" s="26"/>
      <c r="AU60" s="26"/>
      <c r="AV60" s="26"/>
      <c r="AW60" s="26"/>
      <c r="AX60" s="26"/>
      <c r="AY60" s="89">
        <v>0</v>
      </c>
      <c r="AZ60" s="26"/>
      <c r="BA60" s="26"/>
      <c r="BB60" s="26"/>
      <c r="BC60" s="26"/>
      <c r="BD60" s="26">
        <f t="shared" si="5"/>
        <v>-67012</v>
      </c>
      <c r="BE60" s="37">
        <f t="shared" si="8"/>
        <v>-67012</v>
      </c>
      <c r="BF60" s="37">
        <f t="shared" si="4"/>
        <v>0</v>
      </c>
    </row>
    <row r="61" spans="1:58" ht="15">
      <c r="A61" s="9"/>
      <c r="B61" s="1"/>
      <c r="C61" s="17"/>
      <c r="D61" s="69">
        <v>17543000000</v>
      </c>
      <c r="E61" s="70" t="s">
        <v>80</v>
      </c>
      <c r="F61" s="7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1"/>
      <c r="R61" s="31"/>
      <c r="S61" s="31"/>
      <c r="T61" s="31"/>
      <c r="U61" s="31"/>
      <c r="V61" s="32"/>
      <c r="W61" s="32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28"/>
      <c r="AK61" s="26">
        <f t="shared" si="0"/>
        <v>0</v>
      </c>
      <c r="AL61" s="26">
        <f t="shared" si="6"/>
        <v>0</v>
      </c>
      <c r="AM61" s="26">
        <f t="shared" si="7"/>
        <v>0</v>
      </c>
      <c r="AN61" s="26"/>
      <c r="AO61" s="26"/>
      <c r="AP61" s="26"/>
      <c r="AQ61" s="26">
        <v>-26140</v>
      </c>
      <c r="AR61" s="26"/>
      <c r="AS61" s="26">
        <v>-25865.73</v>
      </c>
      <c r="AT61" s="26"/>
      <c r="AU61" s="26"/>
      <c r="AV61" s="26"/>
      <c r="AW61" s="26"/>
      <c r="AX61" s="26"/>
      <c r="AY61" s="89">
        <v>0</v>
      </c>
      <c r="AZ61" s="26"/>
      <c r="BA61" s="26"/>
      <c r="BB61" s="26"/>
      <c r="BC61" s="26"/>
      <c r="BD61" s="26">
        <f t="shared" si="5"/>
        <v>-52005.729999999996</v>
      </c>
      <c r="BE61" s="37">
        <f t="shared" si="8"/>
        <v>-52005.729999999996</v>
      </c>
      <c r="BF61" s="37">
        <f t="shared" si="4"/>
        <v>0</v>
      </c>
    </row>
    <row r="62" spans="1:58" ht="15">
      <c r="A62" s="9"/>
      <c r="B62" s="1"/>
      <c r="C62" s="17"/>
      <c r="D62" s="69">
        <v>17544000000</v>
      </c>
      <c r="E62" s="70" t="s">
        <v>81</v>
      </c>
      <c r="F62" s="7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1"/>
      <c r="R62" s="31"/>
      <c r="S62" s="31"/>
      <c r="T62" s="31"/>
      <c r="U62" s="31"/>
      <c r="V62" s="32"/>
      <c r="W62" s="32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28">
        <v>-15000</v>
      </c>
      <c r="AK62" s="26">
        <f t="shared" si="0"/>
        <v>-15000</v>
      </c>
      <c r="AL62" s="26">
        <f t="shared" si="6"/>
        <v>0</v>
      </c>
      <c r="AM62" s="26">
        <f t="shared" si="7"/>
        <v>-15000</v>
      </c>
      <c r="AN62" s="26"/>
      <c r="AO62" s="26"/>
      <c r="AP62" s="26"/>
      <c r="AQ62" s="26">
        <v>-38644</v>
      </c>
      <c r="AR62" s="26"/>
      <c r="AS62" s="26">
        <v>-45495.83</v>
      </c>
      <c r="AT62" s="26"/>
      <c r="AU62" s="26"/>
      <c r="AV62" s="26"/>
      <c r="AW62" s="26"/>
      <c r="AX62" s="26"/>
      <c r="AY62" s="89">
        <v>0</v>
      </c>
      <c r="AZ62" s="26"/>
      <c r="BA62" s="26"/>
      <c r="BB62" s="26"/>
      <c r="BC62" s="26"/>
      <c r="BD62" s="26">
        <f t="shared" si="5"/>
        <v>-84139.83</v>
      </c>
      <c r="BE62" s="37">
        <f t="shared" si="8"/>
        <v>-84139.83</v>
      </c>
      <c r="BF62" s="37">
        <f t="shared" si="4"/>
        <v>0</v>
      </c>
    </row>
    <row r="63" spans="1:58" ht="15">
      <c r="A63" s="9"/>
      <c r="B63" s="1"/>
      <c r="C63" s="17"/>
      <c r="D63" s="69">
        <v>17545000000</v>
      </c>
      <c r="E63" s="70" t="s">
        <v>82</v>
      </c>
      <c r="F63" s="7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1"/>
      <c r="R63" s="31"/>
      <c r="S63" s="31"/>
      <c r="T63" s="31"/>
      <c r="U63" s="31"/>
      <c r="V63" s="32"/>
      <c r="W63" s="32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26">
        <f t="shared" si="0"/>
        <v>0</v>
      </c>
      <c r="AL63" s="26">
        <f t="shared" si="6"/>
        <v>0</v>
      </c>
      <c r="AM63" s="26">
        <f t="shared" si="7"/>
        <v>0</v>
      </c>
      <c r="AN63" s="26"/>
      <c r="AO63" s="26"/>
      <c r="AP63" s="26"/>
      <c r="AQ63" s="26">
        <v>-47711</v>
      </c>
      <c r="AR63" s="26"/>
      <c r="AS63" s="26">
        <v>-14400</v>
      </c>
      <c r="AT63" s="26"/>
      <c r="AU63" s="26"/>
      <c r="AV63" s="26"/>
      <c r="AW63" s="26"/>
      <c r="AX63" s="26"/>
      <c r="AY63" s="89">
        <v>0</v>
      </c>
      <c r="AZ63" s="26"/>
      <c r="BA63" s="26"/>
      <c r="BB63" s="26"/>
      <c r="BC63" s="26"/>
      <c r="BD63" s="26">
        <f t="shared" si="5"/>
        <v>-62111</v>
      </c>
      <c r="BE63" s="37">
        <f t="shared" si="8"/>
        <v>-62111</v>
      </c>
      <c r="BF63" s="37">
        <f t="shared" si="4"/>
        <v>0</v>
      </c>
    </row>
    <row r="64" spans="1:58" ht="15">
      <c r="A64" s="9"/>
      <c r="B64" s="1"/>
      <c r="C64" s="17"/>
      <c r="D64" s="69">
        <v>17546000000</v>
      </c>
      <c r="E64" s="70" t="s">
        <v>83</v>
      </c>
      <c r="F64" s="7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0"/>
      <c r="R64" s="30"/>
      <c r="S64" s="30"/>
      <c r="T64" s="30"/>
      <c r="U64" s="30"/>
      <c r="V64" s="32"/>
      <c r="W64" s="3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26">
        <f t="shared" si="0"/>
        <v>0</v>
      </c>
      <c r="AL64" s="26">
        <f t="shared" si="6"/>
        <v>0</v>
      </c>
      <c r="AM64" s="26">
        <f t="shared" si="7"/>
        <v>0</v>
      </c>
      <c r="AN64" s="26"/>
      <c r="AO64" s="26"/>
      <c r="AP64" s="26"/>
      <c r="AQ64" s="26">
        <v>-128414</v>
      </c>
      <c r="AR64" s="26"/>
      <c r="AS64" s="26"/>
      <c r="AT64" s="26"/>
      <c r="AU64" s="26"/>
      <c r="AV64" s="26"/>
      <c r="AW64" s="26"/>
      <c r="AX64" s="26"/>
      <c r="AY64" s="89">
        <v>0</v>
      </c>
      <c r="AZ64" s="26"/>
      <c r="BA64" s="26"/>
      <c r="BB64" s="26"/>
      <c r="BC64" s="26"/>
      <c r="BD64" s="26">
        <f t="shared" si="5"/>
        <v>-128414</v>
      </c>
      <c r="BE64" s="37">
        <f t="shared" si="8"/>
        <v>-128414</v>
      </c>
      <c r="BF64" s="37">
        <f t="shared" si="4"/>
        <v>0</v>
      </c>
    </row>
    <row r="65" spans="1:58" ht="15.75" customHeight="1">
      <c r="A65" s="9"/>
      <c r="B65" s="1"/>
      <c r="C65" s="17"/>
      <c r="D65" s="69">
        <v>17547000000</v>
      </c>
      <c r="E65" s="70" t="s">
        <v>84</v>
      </c>
      <c r="F65" s="7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0"/>
      <c r="R65" s="30"/>
      <c r="S65" s="30"/>
      <c r="T65" s="30"/>
      <c r="U65" s="30"/>
      <c r="V65" s="32"/>
      <c r="W65" s="32"/>
      <c r="X65" s="30"/>
      <c r="Y65" s="30"/>
      <c r="Z65" s="30"/>
      <c r="AA65" s="30"/>
      <c r="AB65" s="33">
        <v>500000</v>
      </c>
      <c r="AC65" s="33"/>
      <c r="AD65" s="33"/>
      <c r="AE65" s="33"/>
      <c r="AF65" s="33"/>
      <c r="AG65" s="33"/>
      <c r="AH65" s="33"/>
      <c r="AI65" s="33"/>
      <c r="AJ65" s="30"/>
      <c r="AK65" s="26">
        <f t="shared" si="0"/>
        <v>500000</v>
      </c>
      <c r="AL65" s="26">
        <f t="shared" si="6"/>
        <v>0</v>
      </c>
      <c r="AM65" s="26">
        <f t="shared" si="7"/>
        <v>500000</v>
      </c>
      <c r="AN65" s="26"/>
      <c r="AO65" s="26"/>
      <c r="AP65" s="26"/>
      <c r="AQ65" s="26">
        <v>-447642</v>
      </c>
      <c r="AR65" s="26"/>
      <c r="AS65" s="26">
        <v>-898.09</v>
      </c>
      <c r="AT65" s="26"/>
      <c r="AU65" s="26"/>
      <c r="AV65" s="37"/>
      <c r="AW65" s="37"/>
      <c r="AX65" s="37"/>
      <c r="AY65" s="89">
        <v>1085700</v>
      </c>
      <c r="AZ65" s="37">
        <v>4556339</v>
      </c>
      <c r="BA65" s="37"/>
      <c r="BB65" s="37"/>
      <c r="BC65" s="37"/>
      <c r="BD65" s="37">
        <f t="shared" si="5"/>
        <v>5193498.91</v>
      </c>
      <c r="BE65" s="37">
        <f t="shared" si="8"/>
        <v>637159.9099999999</v>
      </c>
      <c r="BF65" s="37">
        <f t="shared" si="4"/>
        <v>4556339</v>
      </c>
    </row>
    <row r="66" spans="1:58" ht="15.75" customHeight="1">
      <c r="A66" s="8">
        <v>13</v>
      </c>
      <c r="B66" s="1" t="s">
        <v>0</v>
      </c>
      <c r="C66" s="17">
        <v>0</v>
      </c>
      <c r="D66" s="69">
        <v>17548000000</v>
      </c>
      <c r="E66" s="70" t="s">
        <v>85</v>
      </c>
      <c r="F66" s="7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33"/>
      <c r="S66" s="33"/>
      <c r="T66" s="33"/>
      <c r="U66" s="33"/>
      <c r="V66" s="32"/>
      <c r="W66" s="3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26">
        <f t="shared" si="0"/>
        <v>0</v>
      </c>
      <c r="AL66" s="26">
        <f t="shared" si="6"/>
        <v>0</v>
      </c>
      <c r="AM66" s="26">
        <f t="shared" si="7"/>
        <v>0</v>
      </c>
      <c r="AN66" s="26"/>
      <c r="AO66" s="26"/>
      <c r="AP66" s="26"/>
      <c r="AQ66" s="26">
        <v>-69292</v>
      </c>
      <c r="AR66" s="26"/>
      <c r="AS66" s="26">
        <v>-96000</v>
      </c>
      <c r="AT66" s="26"/>
      <c r="AU66" s="26"/>
      <c r="AV66" s="26"/>
      <c r="AW66" s="26"/>
      <c r="AX66" s="26"/>
      <c r="AY66" s="89">
        <v>389900</v>
      </c>
      <c r="AZ66" s="26"/>
      <c r="BA66" s="26"/>
      <c r="BB66" s="26"/>
      <c r="BC66" s="26"/>
      <c r="BD66" s="26">
        <f t="shared" si="5"/>
        <v>224608</v>
      </c>
      <c r="BE66" s="37">
        <f t="shared" si="8"/>
        <v>224608</v>
      </c>
      <c r="BF66" s="37">
        <f t="shared" si="4"/>
        <v>0</v>
      </c>
    </row>
    <row r="67" spans="1:58" s="10" customFormat="1" ht="14.25" customHeight="1">
      <c r="A67" s="4"/>
      <c r="B67" s="6"/>
      <c r="C67" s="41"/>
      <c r="D67" s="69">
        <v>17549000000</v>
      </c>
      <c r="E67" s="70" t="s">
        <v>86</v>
      </c>
      <c r="F67" s="7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0"/>
      <c r="R67" s="30"/>
      <c r="S67" s="30"/>
      <c r="T67" s="30"/>
      <c r="U67" s="30"/>
      <c r="V67" s="32"/>
      <c r="W67" s="32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26">
        <f t="shared" si="0"/>
        <v>0</v>
      </c>
      <c r="AL67" s="26">
        <f t="shared" si="6"/>
        <v>0</v>
      </c>
      <c r="AM67" s="26">
        <f t="shared" si="7"/>
        <v>0</v>
      </c>
      <c r="AN67" s="26"/>
      <c r="AO67" s="26"/>
      <c r="AP67" s="26"/>
      <c r="AQ67" s="26">
        <v>-23872</v>
      </c>
      <c r="AR67" s="26"/>
      <c r="AS67" s="26">
        <v>-10137.83</v>
      </c>
      <c r="AT67" s="26"/>
      <c r="AU67" s="26"/>
      <c r="AV67" s="26"/>
      <c r="AW67" s="26"/>
      <c r="AX67" s="26"/>
      <c r="AY67" s="89">
        <v>0</v>
      </c>
      <c r="AZ67" s="26"/>
      <c r="BA67" s="26"/>
      <c r="BB67" s="26"/>
      <c r="BC67" s="26"/>
      <c r="BD67" s="26">
        <f t="shared" si="5"/>
        <v>-34009.83</v>
      </c>
      <c r="BE67" s="37">
        <f t="shared" si="8"/>
        <v>-34009.83</v>
      </c>
      <c r="BF67" s="37">
        <f t="shared" si="4"/>
        <v>0</v>
      </c>
    </row>
    <row r="68" spans="1:58" ht="15">
      <c r="A68" s="7"/>
      <c r="B68" s="11"/>
      <c r="C68" s="11"/>
      <c r="D68" s="69">
        <v>17550000000</v>
      </c>
      <c r="E68" s="70" t="s">
        <v>87</v>
      </c>
      <c r="F68" s="7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0"/>
      <c r="R68" s="30"/>
      <c r="S68" s="30"/>
      <c r="T68" s="30"/>
      <c r="U68" s="30"/>
      <c r="V68" s="32"/>
      <c r="W68" s="32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6">
        <f t="shared" si="0"/>
        <v>0</v>
      </c>
      <c r="AL68" s="26">
        <f t="shared" si="6"/>
        <v>0</v>
      </c>
      <c r="AM68" s="26">
        <f t="shared" si="7"/>
        <v>0</v>
      </c>
      <c r="AN68" s="26"/>
      <c r="AO68" s="26"/>
      <c r="AP68" s="26"/>
      <c r="AQ68" s="26">
        <v>-52264</v>
      </c>
      <c r="AR68" s="26"/>
      <c r="AS68" s="26">
        <v>-5871.77</v>
      </c>
      <c r="AT68" s="26"/>
      <c r="AU68" s="26"/>
      <c r="AV68" s="26"/>
      <c r="AW68" s="26"/>
      <c r="AX68" s="26"/>
      <c r="AY68" s="89">
        <v>0</v>
      </c>
      <c r="AZ68" s="26"/>
      <c r="BA68" s="26"/>
      <c r="BB68" s="26"/>
      <c r="BC68" s="26"/>
      <c r="BD68" s="26">
        <f t="shared" si="5"/>
        <v>-58135.770000000004</v>
      </c>
      <c r="BE68" s="37">
        <f t="shared" si="8"/>
        <v>-58135.770000000004</v>
      </c>
      <c r="BF68" s="37">
        <f t="shared" si="4"/>
        <v>0</v>
      </c>
    </row>
    <row r="69" spans="1:58" s="12" customFormat="1" ht="15.75" customHeight="1">
      <c r="A69" s="13"/>
      <c r="B69" s="14"/>
      <c r="C69" s="14"/>
      <c r="D69" s="69">
        <v>17551000000</v>
      </c>
      <c r="E69" s="70" t="s">
        <v>88</v>
      </c>
      <c r="F69" s="7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0"/>
      <c r="R69" s="30"/>
      <c r="S69" s="30"/>
      <c r="T69" s="30"/>
      <c r="U69" s="30"/>
      <c r="V69" s="32"/>
      <c r="W69" s="32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26">
        <f t="shared" si="0"/>
        <v>0</v>
      </c>
      <c r="AL69" s="26">
        <f t="shared" si="6"/>
        <v>0</v>
      </c>
      <c r="AM69" s="26">
        <f t="shared" si="7"/>
        <v>0</v>
      </c>
      <c r="AN69" s="26"/>
      <c r="AO69" s="26"/>
      <c r="AP69" s="26"/>
      <c r="AQ69" s="26">
        <v>-36351</v>
      </c>
      <c r="AR69" s="26"/>
      <c r="AS69" s="26">
        <v>-68243.67</v>
      </c>
      <c r="AT69" s="26"/>
      <c r="AU69" s="26"/>
      <c r="AV69" s="26"/>
      <c r="AW69" s="26"/>
      <c r="AX69" s="26"/>
      <c r="AY69" s="89">
        <v>0</v>
      </c>
      <c r="AZ69" s="26"/>
      <c r="BA69" s="26"/>
      <c r="BB69" s="26"/>
      <c r="BC69" s="26"/>
      <c r="BD69" s="26">
        <f t="shared" si="5"/>
        <v>-104594.67</v>
      </c>
      <c r="BE69" s="37">
        <f t="shared" si="8"/>
        <v>-104594.67</v>
      </c>
      <c r="BF69" s="37">
        <f t="shared" si="4"/>
        <v>0</v>
      </c>
    </row>
    <row r="70" spans="1:58" s="12" customFormat="1" ht="15.75" customHeight="1">
      <c r="A70" s="13"/>
      <c r="B70" s="14"/>
      <c r="C70" s="14"/>
      <c r="D70" s="69">
        <v>17552000000</v>
      </c>
      <c r="E70" s="70" t="s">
        <v>89</v>
      </c>
      <c r="F70" s="70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0"/>
      <c r="R70" s="30"/>
      <c r="S70" s="30"/>
      <c r="T70" s="30"/>
      <c r="U70" s="30"/>
      <c r="V70" s="32">
        <v>-150000</v>
      </c>
      <c r="W70" s="32"/>
      <c r="X70" s="33"/>
      <c r="Y70" s="33"/>
      <c r="Z70" s="33"/>
      <c r="AA70" s="33"/>
      <c r="AB70" s="30"/>
      <c r="AC70" s="30"/>
      <c r="AD70" s="30"/>
      <c r="AE70" s="30"/>
      <c r="AF70" s="30"/>
      <c r="AG70" s="30"/>
      <c r="AH70" s="30"/>
      <c r="AI70" s="30"/>
      <c r="AJ70" s="30"/>
      <c r="AK70" s="26">
        <f t="shared" si="0"/>
        <v>-150000</v>
      </c>
      <c r="AL70" s="26">
        <f t="shared" si="6"/>
        <v>-150000</v>
      </c>
      <c r="AM70" s="26">
        <f t="shared" si="7"/>
        <v>0</v>
      </c>
      <c r="AN70" s="26"/>
      <c r="AO70" s="26"/>
      <c r="AP70" s="26"/>
      <c r="AQ70" s="26">
        <v>-210180</v>
      </c>
      <c r="AR70" s="26"/>
      <c r="AS70" s="26"/>
      <c r="AT70" s="26"/>
      <c r="AU70" s="26"/>
      <c r="AV70" s="26"/>
      <c r="AW70" s="26"/>
      <c r="AX70" s="26">
        <v>299222</v>
      </c>
      <c r="AY70" s="89">
        <v>0</v>
      </c>
      <c r="AZ70" s="26"/>
      <c r="BA70" s="26"/>
      <c r="BB70" s="26"/>
      <c r="BC70" s="26"/>
      <c r="BD70" s="26">
        <f t="shared" si="5"/>
        <v>89042</v>
      </c>
      <c r="BE70" s="37">
        <f t="shared" si="8"/>
        <v>89042</v>
      </c>
      <c r="BF70" s="37">
        <f t="shared" si="4"/>
        <v>0</v>
      </c>
    </row>
    <row r="71" spans="1:58" s="12" customFormat="1" ht="15">
      <c r="A71" s="13"/>
      <c r="B71" s="14"/>
      <c r="C71" s="14"/>
      <c r="D71" s="69">
        <v>17553000000</v>
      </c>
      <c r="E71" s="70" t="s">
        <v>90</v>
      </c>
      <c r="F71" s="70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>
        <v>-32500</v>
      </c>
      <c r="R71" s="30"/>
      <c r="S71" s="30"/>
      <c r="T71" s="33">
        <v>4731</v>
      </c>
      <c r="U71" s="30"/>
      <c r="V71" s="32"/>
      <c r="W71" s="32"/>
      <c r="X71" s="30"/>
      <c r="Y71" s="30"/>
      <c r="Z71" s="30"/>
      <c r="AA71" s="30"/>
      <c r="AB71" s="33"/>
      <c r="AC71" s="33"/>
      <c r="AD71" s="33"/>
      <c r="AE71" s="33"/>
      <c r="AF71" s="33"/>
      <c r="AG71" s="33"/>
      <c r="AH71" s="33"/>
      <c r="AI71" s="33"/>
      <c r="AJ71" s="30"/>
      <c r="AK71" s="26">
        <f t="shared" si="0"/>
        <v>-27769</v>
      </c>
      <c r="AL71" s="26">
        <f t="shared" si="6"/>
        <v>-27769</v>
      </c>
      <c r="AM71" s="26">
        <f t="shared" si="7"/>
        <v>0</v>
      </c>
      <c r="AN71" s="26"/>
      <c r="AO71" s="26"/>
      <c r="AP71" s="26"/>
      <c r="AQ71" s="26">
        <v>-47718</v>
      </c>
      <c r="AR71" s="26"/>
      <c r="AS71" s="26">
        <v>-87000</v>
      </c>
      <c r="AT71" s="26"/>
      <c r="AU71" s="26"/>
      <c r="AV71" s="26"/>
      <c r="AW71" s="26"/>
      <c r="AX71" s="26"/>
      <c r="AY71" s="89">
        <v>0</v>
      </c>
      <c r="AZ71" s="26"/>
      <c r="BA71" s="26"/>
      <c r="BB71" s="26"/>
      <c r="BC71" s="26"/>
      <c r="BD71" s="26">
        <f t="shared" si="5"/>
        <v>-134718</v>
      </c>
      <c r="BE71" s="37">
        <f t="shared" si="8"/>
        <v>-134718</v>
      </c>
      <c r="BF71" s="37">
        <f t="shared" si="4"/>
        <v>0</v>
      </c>
    </row>
    <row r="72" spans="1:58" s="12" customFormat="1" ht="15">
      <c r="A72" s="13"/>
      <c r="B72" s="14"/>
      <c r="C72" s="14"/>
      <c r="D72" s="69">
        <v>17554000000</v>
      </c>
      <c r="E72" s="70" t="s">
        <v>91</v>
      </c>
      <c r="F72" s="70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0"/>
      <c r="R72" s="30"/>
      <c r="S72" s="30"/>
      <c r="T72" s="30"/>
      <c r="U72" s="30"/>
      <c r="V72" s="32"/>
      <c r="W72" s="32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3"/>
      <c r="AK72" s="26">
        <f t="shared" si="0"/>
        <v>0</v>
      </c>
      <c r="AL72" s="26">
        <f t="shared" si="6"/>
        <v>0</v>
      </c>
      <c r="AM72" s="26">
        <f t="shared" si="7"/>
        <v>0</v>
      </c>
      <c r="AN72" s="26">
        <v>7440</v>
      </c>
      <c r="AO72" s="26"/>
      <c r="AP72" s="26"/>
      <c r="AQ72" s="26">
        <v>-152239</v>
      </c>
      <c r="AR72" s="26"/>
      <c r="AS72" s="26">
        <v>-18538.82</v>
      </c>
      <c r="AT72" s="26"/>
      <c r="AU72" s="26"/>
      <c r="AV72" s="26"/>
      <c r="AW72" s="26"/>
      <c r="AX72" s="26"/>
      <c r="AY72" s="89">
        <v>412600</v>
      </c>
      <c r="AZ72" s="26"/>
      <c r="BA72" s="26"/>
      <c r="BB72" s="26"/>
      <c r="BC72" s="26"/>
      <c r="BD72" s="26">
        <f t="shared" si="5"/>
        <v>249262.18</v>
      </c>
      <c r="BE72" s="37">
        <f t="shared" si="8"/>
        <v>249262.18</v>
      </c>
      <c r="BF72" s="37">
        <f t="shared" si="4"/>
        <v>0</v>
      </c>
    </row>
    <row r="73" spans="1:58" ht="17.25" customHeight="1">
      <c r="A73" s="7"/>
      <c r="B73" s="11"/>
      <c r="C73" s="11"/>
      <c r="D73" s="69">
        <v>17555000000</v>
      </c>
      <c r="E73" s="70" t="s">
        <v>92</v>
      </c>
      <c r="F73" s="70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0"/>
      <c r="R73" s="30"/>
      <c r="S73" s="30"/>
      <c r="T73" s="33">
        <v>52776</v>
      </c>
      <c r="U73" s="30"/>
      <c r="V73" s="32"/>
      <c r="W73" s="32"/>
      <c r="X73" s="30"/>
      <c r="Y73" s="30"/>
      <c r="Z73" s="30"/>
      <c r="AA73" s="30"/>
      <c r="AB73" s="33"/>
      <c r="AC73" s="33"/>
      <c r="AD73" s="33"/>
      <c r="AE73" s="33"/>
      <c r="AF73" s="33"/>
      <c r="AG73" s="33"/>
      <c r="AH73" s="33"/>
      <c r="AI73" s="33"/>
      <c r="AJ73" s="33"/>
      <c r="AK73" s="26">
        <f t="shared" si="0"/>
        <v>52776</v>
      </c>
      <c r="AL73" s="26">
        <f t="shared" si="6"/>
        <v>52776</v>
      </c>
      <c r="AM73" s="26">
        <f t="shared" si="7"/>
        <v>0</v>
      </c>
      <c r="AN73" s="26"/>
      <c r="AO73" s="26"/>
      <c r="AP73" s="26"/>
      <c r="AQ73" s="26">
        <v>-178347</v>
      </c>
      <c r="AR73" s="26"/>
      <c r="AS73" s="26"/>
      <c r="AT73" s="26"/>
      <c r="AU73" s="26"/>
      <c r="AV73" s="26">
        <v>43567</v>
      </c>
      <c r="AW73" s="26"/>
      <c r="AX73" s="26"/>
      <c r="AY73" s="89">
        <v>0</v>
      </c>
      <c r="AZ73" s="26">
        <v>14875510</v>
      </c>
      <c r="BA73" s="26"/>
      <c r="BB73" s="26"/>
      <c r="BC73" s="26"/>
      <c r="BD73" s="26">
        <f t="shared" si="5"/>
        <v>14740730</v>
      </c>
      <c r="BE73" s="37">
        <f t="shared" si="8"/>
        <v>-134780</v>
      </c>
      <c r="BF73" s="37">
        <f t="shared" si="4"/>
        <v>14875510</v>
      </c>
    </row>
    <row r="74" spans="1:58" ht="15.75" customHeight="1">
      <c r="A74" s="7"/>
      <c r="B74" s="11"/>
      <c r="C74" s="11"/>
      <c r="D74" s="69">
        <v>17556000000</v>
      </c>
      <c r="E74" s="70" t="s">
        <v>93</v>
      </c>
      <c r="F74" s="70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0"/>
      <c r="R74" s="30"/>
      <c r="S74" s="30"/>
      <c r="T74" s="30"/>
      <c r="U74" s="30"/>
      <c r="V74" s="32"/>
      <c r="W74" s="32"/>
      <c r="X74" s="30"/>
      <c r="Y74" s="30"/>
      <c r="Z74" s="30"/>
      <c r="AA74" s="30"/>
      <c r="AB74" s="33"/>
      <c r="AC74" s="33"/>
      <c r="AD74" s="33"/>
      <c r="AE74" s="33"/>
      <c r="AF74" s="33"/>
      <c r="AG74" s="33"/>
      <c r="AH74" s="33"/>
      <c r="AI74" s="33"/>
      <c r="AJ74" s="30"/>
      <c r="AK74" s="26">
        <f t="shared" si="0"/>
        <v>0</v>
      </c>
      <c r="AL74" s="26">
        <f t="shared" si="6"/>
        <v>0</v>
      </c>
      <c r="AM74" s="26">
        <f t="shared" si="7"/>
        <v>0</v>
      </c>
      <c r="AN74" s="26"/>
      <c r="AO74" s="26"/>
      <c r="AP74" s="26"/>
      <c r="AQ74" s="26">
        <v>-273801</v>
      </c>
      <c r="AR74" s="26"/>
      <c r="AS74" s="26">
        <v>-21403.07</v>
      </c>
      <c r="AT74" s="26"/>
      <c r="AU74" s="26"/>
      <c r="AV74" s="26"/>
      <c r="AW74" s="26"/>
      <c r="AX74" s="26"/>
      <c r="AY74" s="89">
        <v>0</v>
      </c>
      <c r="AZ74" s="26">
        <v>9773433</v>
      </c>
      <c r="BA74" s="26"/>
      <c r="BB74" s="26"/>
      <c r="BC74" s="26"/>
      <c r="BD74" s="26">
        <f t="shared" si="5"/>
        <v>9478228.93</v>
      </c>
      <c r="BE74" s="37">
        <f t="shared" si="8"/>
        <v>-295204.07</v>
      </c>
      <c r="BF74" s="37">
        <f t="shared" si="4"/>
        <v>9773433</v>
      </c>
    </row>
    <row r="75" spans="1:58" ht="15.75" customHeight="1">
      <c r="A75" s="7"/>
      <c r="B75" s="11"/>
      <c r="C75" s="11"/>
      <c r="D75" s="69">
        <v>17557000000</v>
      </c>
      <c r="E75" s="70" t="s">
        <v>94</v>
      </c>
      <c r="F75" s="70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0"/>
      <c r="R75" s="30"/>
      <c r="S75" s="30"/>
      <c r="T75" s="30"/>
      <c r="U75" s="30"/>
      <c r="V75" s="32"/>
      <c r="W75" s="32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3"/>
      <c r="AK75" s="26">
        <f t="shared" si="0"/>
        <v>0</v>
      </c>
      <c r="AL75" s="26">
        <f t="shared" si="6"/>
        <v>0</v>
      </c>
      <c r="AM75" s="26">
        <f t="shared" si="7"/>
        <v>0</v>
      </c>
      <c r="AN75" s="26"/>
      <c r="AO75" s="26"/>
      <c r="AP75" s="26"/>
      <c r="AQ75" s="26">
        <v>-248684</v>
      </c>
      <c r="AR75" s="26"/>
      <c r="AS75" s="26"/>
      <c r="AT75" s="26"/>
      <c r="AU75" s="26"/>
      <c r="AV75" s="26"/>
      <c r="AW75" s="26"/>
      <c r="AX75" s="26"/>
      <c r="AY75" s="89">
        <v>0</v>
      </c>
      <c r="AZ75" s="26"/>
      <c r="BA75" s="26"/>
      <c r="BB75" s="26">
        <v>500000</v>
      </c>
      <c r="BC75" s="26"/>
      <c r="BD75" s="26">
        <f t="shared" si="5"/>
        <v>251316</v>
      </c>
      <c r="BE75" s="37">
        <f t="shared" si="8"/>
        <v>-248684</v>
      </c>
      <c r="BF75" s="37">
        <f t="shared" si="4"/>
        <v>500000</v>
      </c>
    </row>
    <row r="76" spans="1:58" ht="15.75" customHeight="1">
      <c r="A76" s="7"/>
      <c r="B76" s="11"/>
      <c r="C76" s="11"/>
      <c r="D76" s="69">
        <v>17558000000</v>
      </c>
      <c r="E76" s="70" t="s">
        <v>95</v>
      </c>
      <c r="F76" s="70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0"/>
      <c r="R76" s="30"/>
      <c r="S76" s="30"/>
      <c r="T76" s="30"/>
      <c r="U76" s="30"/>
      <c r="V76" s="32"/>
      <c r="W76" s="32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26">
        <f t="shared" si="0"/>
        <v>0</v>
      </c>
      <c r="AL76" s="26">
        <f t="shared" si="6"/>
        <v>0</v>
      </c>
      <c r="AM76" s="26">
        <f t="shared" si="7"/>
        <v>0</v>
      </c>
      <c r="AN76" s="26"/>
      <c r="AO76" s="26"/>
      <c r="AP76" s="26"/>
      <c r="AQ76" s="26">
        <v>-62482</v>
      </c>
      <c r="AR76" s="26"/>
      <c r="AS76" s="26"/>
      <c r="AT76" s="26"/>
      <c r="AU76" s="26"/>
      <c r="AV76" s="26"/>
      <c r="AW76" s="26"/>
      <c r="AX76" s="26"/>
      <c r="AY76" s="89">
        <v>0</v>
      </c>
      <c r="AZ76" s="26"/>
      <c r="BA76" s="26"/>
      <c r="BB76" s="26"/>
      <c r="BC76" s="26"/>
      <c r="BD76" s="26">
        <f t="shared" si="5"/>
        <v>-62482</v>
      </c>
      <c r="BE76" s="37">
        <f t="shared" si="8"/>
        <v>-62482</v>
      </c>
      <c r="BF76" s="37">
        <f t="shared" si="4"/>
        <v>0</v>
      </c>
    </row>
    <row r="77" spans="1:58" ht="15.75" customHeight="1">
      <c r="A77" s="7"/>
      <c r="B77" s="11"/>
      <c r="C77" s="11"/>
      <c r="D77" s="69">
        <v>17559000000</v>
      </c>
      <c r="E77" s="70" t="s">
        <v>96</v>
      </c>
      <c r="F77" s="70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0"/>
      <c r="R77" s="30"/>
      <c r="S77" s="30"/>
      <c r="T77" s="30"/>
      <c r="U77" s="30"/>
      <c r="V77" s="32"/>
      <c r="W77" s="32"/>
      <c r="X77" s="30"/>
      <c r="Y77" s="30"/>
      <c r="Z77" s="30"/>
      <c r="AA77" s="30"/>
      <c r="AB77" s="33"/>
      <c r="AC77" s="33"/>
      <c r="AD77" s="33"/>
      <c r="AE77" s="33"/>
      <c r="AF77" s="33"/>
      <c r="AG77" s="33"/>
      <c r="AH77" s="33"/>
      <c r="AI77" s="33"/>
      <c r="AJ77" s="33"/>
      <c r="AK77" s="26">
        <f t="shared" si="0"/>
        <v>0</v>
      </c>
      <c r="AL77" s="26">
        <f t="shared" si="6"/>
        <v>0</v>
      </c>
      <c r="AM77" s="26">
        <f t="shared" si="7"/>
        <v>0</v>
      </c>
      <c r="AN77" s="26">
        <v>32270</v>
      </c>
      <c r="AO77" s="26"/>
      <c r="AP77" s="26"/>
      <c r="AQ77" s="26">
        <v>-188589</v>
      </c>
      <c r="AR77" s="26"/>
      <c r="AS77" s="26">
        <v>-18211.09</v>
      </c>
      <c r="AT77" s="26"/>
      <c r="AU77" s="26"/>
      <c r="AV77" s="26"/>
      <c r="AW77" s="26"/>
      <c r="AX77" s="26"/>
      <c r="AY77" s="89">
        <v>0</v>
      </c>
      <c r="AZ77" s="26">
        <v>9046153</v>
      </c>
      <c r="BA77" s="26"/>
      <c r="BB77" s="26"/>
      <c r="BC77" s="26"/>
      <c r="BD77" s="26">
        <f t="shared" si="5"/>
        <v>8871622.91</v>
      </c>
      <c r="BE77" s="37">
        <f t="shared" si="8"/>
        <v>-174530.09</v>
      </c>
      <c r="BF77" s="37">
        <f t="shared" si="4"/>
        <v>9046153</v>
      </c>
    </row>
    <row r="78" spans="1:58" ht="15.75" customHeight="1">
      <c r="A78" s="7"/>
      <c r="B78" s="11"/>
      <c r="C78" s="11"/>
      <c r="D78" s="69">
        <v>17560000000</v>
      </c>
      <c r="E78" s="70" t="s">
        <v>97</v>
      </c>
      <c r="F78" s="70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0"/>
      <c r="R78" s="30"/>
      <c r="S78" s="30"/>
      <c r="T78" s="33">
        <v>15006</v>
      </c>
      <c r="U78" s="30"/>
      <c r="V78" s="32"/>
      <c r="W78" s="32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26">
        <f t="shared" si="0"/>
        <v>15006</v>
      </c>
      <c r="AL78" s="26">
        <f t="shared" si="6"/>
        <v>15006</v>
      </c>
      <c r="AM78" s="26">
        <f t="shared" si="7"/>
        <v>0</v>
      </c>
      <c r="AN78" s="26"/>
      <c r="AO78" s="26"/>
      <c r="AP78" s="26"/>
      <c r="AQ78" s="26">
        <v>-36378</v>
      </c>
      <c r="AR78" s="26"/>
      <c r="AS78" s="26">
        <v>-109000</v>
      </c>
      <c r="AT78" s="26"/>
      <c r="AU78" s="26"/>
      <c r="AV78" s="26"/>
      <c r="AW78" s="26"/>
      <c r="AX78" s="26"/>
      <c r="AY78" s="89">
        <v>299200</v>
      </c>
      <c r="AZ78" s="26"/>
      <c r="BA78" s="26"/>
      <c r="BB78" s="26"/>
      <c r="BC78" s="26"/>
      <c r="BD78" s="26">
        <f t="shared" si="5"/>
        <v>153822</v>
      </c>
      <c r="BE78" s="37">
        <f t="shared" si="8"/>
        <v>153822</v>
      </c>
      <c r="BF78" s="37">
        <f t="shared" si="4"/>
        <v>0</v>
      </c>
    </row>
    <row r="79" spans="1:58" ht="15">
      <c r="A79" s="7"/>
      <c r="B79" s="11"/>
      <c r="C79" s="11"/>
      <c r="D79" s="69">
        <v>17561000000</v>
      </c>
      <c r="E79" s="70" t="s">
        <v>98</v>
      </c>
      <c r="F79" s="70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2"/>
      <c r="W79" s="32"/>
      <c r="X79" s="30"/>
      <c r="Y79" s="30"/>
      <c r="Z79" s="30"/>
      <c r="AA79" s="30"/>
      <c r="AB79" s="33"/>
      <c r="AC79" s="33"/>
      <c r="AD79" s="33"/>
      <c r="AE79" s="33"/>
      <c r="AF79" s="33"/>
      <c r="AG79" s="33"/>
      <c r="AH79" s="33">
        <v>1000</v>
      </c>
      <c r="AI79" s="33">
        <v>-1000</v>
      </c>
      <c r="AJ79" s="33"/>
      <c r="AK79" s="26">
        <f t="shared" si="0"/>
        <v>0</v>
      </c>
      <c r="AL79" s="26">
        <f t="shared" si="6"/>
        <v>0</v>
      </c>
      <c r="AM79" s="26">
        <f t="shared" si="7"/>
        <v>0</v>
      </c>
      <c r="AN79" s="26"/>
      <c r="AO79" s="26"/>
      <c r="AP79" s="26"/>
      <c r="AQ79" s="26">
        <v>-149360</v>
      </c>
      <c r="AR79" s="26"/>
      <c r="AS79" s="26">
        <v>-38700.93</v>
      </c>
      <c r="AT79" s="26"/>
      <c r="AU79" s="26"/>
      <c r="AV79" s="26"/>
      <c r="AW79" s="26"/>
      <c r="AX79" s="26"/>
      <c r="AY79" s="88">
        <v>77700</v>
      </c>
      <c r="AZ79" s="26"/>
      <c r="BA79" s="26"/>
      <c r="BB79" s="26"/>
      <c r="BC79" s="26"/>
      <c r="BD79" s="26">
        <f t="shared" si="5"/>
        <v>-110360.93</v>
      </c>
      <c r="BE79" s="37">
        <f t="shared" si="8"/>
        <v>-110360.93</v>
      </c>
      <c r="BF79" s="37">
        <f t="shared" si="4"/>
        <v>0</v>
      </c>
    </row>
    <row r="80" spans="1:58" ht="15">
      <c r="A80" s="7"/>
      <c r="B80" s="11"/>
      <c r="C80" s="11"/>
      <c r="D80" s="69">
        <v>17562000000</v>
      </c>
      <c r="E80" s="70" t="s">
        <v>99</v>
      </c>
      <c r="F80" s="70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0"/>
      <c r="R80" s="30"/>
      <c r="S80" s="30"/>
      <c r="T80" s="30"/>
      <c r="U80" s="30"/>
      <c r="V80" s="32"/>
      <c r="W80" s="32"/>
      <c r="X80" s="30"/>
      <c r="Y80" s="30"/>
      <c r="Z80" s="30"/>
      <c r="AA80" s="30"/>
      <c r="AB80" s="30"/>
      <c r="AC80" s="30"/>
      <c r="AD80" s="30"/>
      <c r="AE80" s="33">
        <v>100000</v>
      </c>
      <c r="AF80" s="33">
        <v>100000</v>
      </c>
      <c r="AG80" s="33">
        <v>100000</v>
      </c>
      <c r="AH80" s="30"/>
      <c r="AI80" s="30"/>
      <c r="AJ80" s="33"/>
      <c r="AK80" s="26">
        <f t="shared" si="0"/>
        <v>300000</v>
      </c>
      <c r="AL80" s="26">
        <f t="shared" si="6"/>
        <v>0</v>
      </c>
      <c r="AM80" s="26">
        <f t="shared" si="7"/>
        <v>300000</v>
      </c>
      <c r="AN80" s="26"/>
      <c r="AO80" s="26"/>
      <c r="AP80" s="26"/>
      <c r="AQ80" s="26">
        <v>-193186</v>
      </c>
      <c r="AR80" s="26"/>
      <c r="AS80" s="26">
        <v>-58988.15</v>
      </c>
      <c r="AT80" s="26"/>
      <c r="AU80" s="26"/>
      <c r="AV80" s="26"/>
      <c r="AW80" s="26"/>
      <c r="AX80" s="26"/>
      <c r="AY80" s="88">
        <v>2340400</v>
      </c>
      <c r="AZ80" s="26">
        <v>4112807</v>
      </c>
      <c r="BA80" s="26"/>
      <c r="BB80" s="26"/>
      <c r="BC80" s="26">
        <v>3114500.85</v>
      </c>
      <c r="BD80" s="26">
        <f t="shared" si="5"/>
        <v>9315533.7</v>
      </c>
      <c r="BE80" s="37">
        <f t="shared" si="8"/>
        <v>2088225.85</v>
      </c>
      <c r="BF80" s="37">
        <f t="shared" si="4"/>
        <v>7227307.85</v>
      </c>
    </row>
    <row r="81" spans="1:58" ht="15">
      <c r="A81" s="7"/>
      <c r="B81" s="11"/>
      <c r="C81" s="11"/>
      <c r="D81" s="69">
        <v>17563000000</v>
      </c>
      <c r="E81" s="70" t="s">
        <v>100</v>
      </c>
      <c r="F81" s="70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0"/>
      <c r="R81" s="30"/>
      <c r="S81" s="30"/>
      <c r="T81" s="30"/>
      <c r="U81" s="30"/>
      <c r="V81" s="32"/>
      <c r="W81" s="32"/>
      <c r="X81" s="33"/>
      <c r="Y81" s="33"/>
      <c r="Z81" s="33"/>
      <c r="AA81" s="33"/>
      <c r="AB81" s="30"/>
      <c r="AC81" s="30"/>
      <c r="AD81" s="30"/>
      <c r="AE81" s="30"/>
      <c r="AF81" s="30"/>
      <c r="AG81" s="30"/>
      <c r="AH81" s="30"/>
      <c r="AI81" s="30"/>
      <c r="AJ81" s="33"/>
      <c r="AK81" s="26">
        <f t="shared" si="0"/>
        <v>0</v>
      </c>
      <c r="AL81" s="26">
        <f t="shared" si="6"/>
        <v>0</v>
      </c>
      <c r="AM81" s="26">
        <f t="shared" si="7"/>
        <v>0</v>
      </c>
      <c r="AN81" s="26"/>
      <c r="AO81" s="26"/>
      <c r="AP81" s="26"/>
      <c r="AQ81" s="26">
        <v>-89750</v>
      </c>
      <c r="AR81" s="26"/>
      <c r="AS81" s="26"/>
      <c r="AT81" s="26"/>
      <c r="AU81" s="26"/>
      <c r="AV81" s="26"/>
      <c r="AW81" s="26"/>
      <c r="AX81" s="26"/>
      <c r="AY81" s="88">
        <v>0</v>
      </c>
      <c r="AZ81" s="26"/>
      <c r="BA81" s="26"/>
      <c r="BB81" s="26"/>
      <c r="BC81" s="26"/>
      <c r="BD81" s="26">
        <f t="shared" si="5"/>
        <v>-89750</v>
      </c>
      <c r="BE81" s="37">
        <f t="shared" si="8"/>
        <v>-89750</v>
      </c>
      <c r="BF81" s="37">
        <f t="shared" si="4"/>
        <v>0</v>
      </c>
    </row>
    <row r="82" spans="1:58" ht="15">
      <c r="A82" s="7"/>
      <c r="B82" s="11"/>
      <c r="C82" s="11"/>
      <c r="D82" s="69">
        <v>17564000000</v>
      </c>
      <c r="E82" s="70" t="s">
        <v>101</v>
      </c>
      <c r="F82" s="70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0"/>
      <c r="R82" s="33">
        <v>100000</v>
      </c>
      <c r="S82" s="33">
        <f>90439+250000</f>
        <v>340439</v>
      </c>
      <c r="T82" s="30"/>
      <c r="U82" s="33"/>
      <c r="V82" s="32"/>
      <c r="W82" s="32"/>
      <c r="X82" s="33"/>
      <c r="Y82" s="33">
        <v>346000</v>
      </c>
      <c r="Z82" s="33"/>
      <c r="AA82" s="33">
        <v>5900000</v>
      </c>
      <c r="AB82" s="30"/>
      <c r="AC82" s="30"/>
      <c r="AD82" s="33">
        <v>1000000</v>
      </c>
      <c r="AE82" s="30"/>
      <c r="AF82" s="30"/>
      <c r="AG82" s="33"/>
      <c r="AH82" s="30"/>
      <c r="AI82" s="30"/>
      <c r="AJ82" s="30"/>
      <c r="AK82" s="26">
        <f t="shared" si="0"/>
        <v>7686439</v>
      </c>
      <c r="AL82" s="26">
        <f t="shared" si="6"/>
        <v>440439</v>
      </c>
      <c r="AM82" s="26">
        <f t="shared" si="7"/>
        <v>7246000</v>
      </c>
      <c r="AN82" s="26"/>
      <c r="AO82" s="26"/>
      <c r="AP82" s="26"/>
      <c r="AQ82" s="26">
        <v>-629507</v>
      </c>
      <c r="AR82" s="26"/>
      <c r="AS82" s="26">
        <v>-67557.83</v>
      </c>
      <c r="AT82" s="26">
        <v>47401</v>
      </c>
      <c r="AU82" s="26">
        <f>2172091+69991</f>
        <v>2242082</v>
      </c>
      <c r="AV82" s="26">
        <v>322697</v>
      </c>
      <c r="AW82" s="26"/>
      <c r="AX82" s="26"/>
      <c r="AY82" s="88">
        <v>0</v>
      </c>
      <c r="AZ82" s="26">
        <v>341827146</v>
      </c>
      <c r="BA82" s="26"/>
      <c r="BB82" s="26"/>
      <c r="BC82" s="26"/>
      <c r="BD82" s="26">
        <f t="shared" si="5"/>
        <v>343742261.17</v>
      </c>
      <c r="BE82" s="37">
        <f t="shared" si="8"/>
        <v>1915115.17</v>
      </c>
      <c r="BF82" s="37">
        <f t="shared" si="4"/>
        <v>341827146</v>
      </c>
    </row>
    <row r="83" spans="1:58" ht="15">
      <c r="A83" s="7"/>
      <c r="B83" s="11"/>
      <c r="C83" s="11"/>
      <c r="D83" s="69">
        <v>17565000000</v>
      </c>
      <c r="E83" s="70" t="s">
        <v>102</v>
      </c>
      <c r="F83" s="70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0"/>
      <c r="R83" s="30"/>
      <c r="S83" s="30"/>
      <c r="T83" s="33">
        <v>37194</v>
      </c>
      <c r="U83" s="30"/>
      <c r="V83" s="32"/>
      <c r="W83" s="32"/>
      <c r="X83" s="33"/>
      <c r="Y83" s="33"/>
      <c r="Z83" s="33"/>
      <c r="AA83" s="33"/>
      <c r="AB83" s="30"/>
      <c r="AC83" s="30"/>
      <c r="AD83" s="30"/>
      <c r="AE83" s="30"/>
      <c r="AF83" s="30"/>
      <c r="AG83" s="30"/>
      <c r="AH83" s="30"/>
      <c r="AI83" s="30"/>
      <c r="AJ83" s="33"/>
      <c r="AK83" s="26">
        <f t="shared" si="0"/>
        <v>37194</v>
      </c>
      <c r="AL83" s="26">
        <f t="shared" si="6"/>
        <v>37194</v>
      </c>
      <c r="AM83" s="26">
        <f t="shared" si="7"/>
        <v>0</v>
      </c>
      <c r="AN83" s="26"/>
      <c r="AO83" s="26"/>
      <c r="AP83" s="26"/>
      <c r="AQ83" s="26">
        <v>-268313</v>
      </c>
      <c r="AR83" s="26"/>
      <c r="AS83" s="26">
        <v>-0.76</v>
      </c>
      <c r="AT83" s="26"/>
      <c r="AU83" s="26"/>
      <c r="AV83" s="26"/>
      <c r="AW83" s="26"/>
      <c r="AX83" s="26">
        <v>-299222</v>
      </c>
      <c r="AY83" s="88">
        <v>382900</v>
      </c>
      <c r="AZ83" s="26">
        <v>4382780</v>
      </c>
      <c r="BA83" s="26"/>
      <c r="BB83" s="26"/>
      <c r="BC83" s="26"/>
      <c r="BD83" s="26">
        <f t="shared" si="5"/>
        <v>4198144.24</v>
      </c>
      <c r="BE83" s="37">
        <f t="shared" si="8"/>
        <v>-184635.76</v>
      </c>
      <c r="BF83" s="37">
        <f t="shared" si="4"/>
        <v>4382780</v>
      </c>
    </row>
    <row r="84" spans="1:58" ht="15">
      <c r="A84" s="7"/>
      <c r="B84" s="11"/>
      <c r="C84" s="11"/>
      <c r="D84" s="69">
        <v>17566000000</v>
      </c>
      <c r="E84" s="70" t="s">
        <v>103</v>
      </c>
      <c r="F84" s="70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0"/>
      <c r="R84" s="30"/>
      <c r="S84" s="30"/>
      <c r="T84" s="33">
        <f>631260+14391</f>
        <v>645651</v>
      </c>
      <c r="U84" s="33">
        <v>50000</v>
      </c>
      <c r="V84" s="32"/>
      <c r="W84" s="32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3"/>
      <c r="AK84" s="26">
        <f t="shared" si="0"/>
        <v>695651</v>
      </c>
      <c r="AL84" s="26">
        <f t="shared" si="6"/>
        <v>695651</v>
      </c>
      <c r="AM84" s="26">
        <f t="shared" si="7"/>
        <v>0</v>
      </c>
      <c r="AN84" s="26"/>
      <c r="AO84" s="26"/>
      <c r="AP84" s="26"/>
      <c r="AQ84" s="26">
        <v>-384053</v>
      </c>
      <c r="AR84" s="26"/>
      <c r="AS84" s="26"/>
      <c r="AT84" s="26"/>
      <c r="AU84" s="26"/>
      <c r="AV84" s="26"/>
      <c r="AW84" s="26"/>
      <c r="AX84" s="26"/>
      <c r="AY84" s="88">
        <v>1153500</v>
      </c>
      <c r="AZ84" s="26">
        <v>2538779</v>
      </c>
      <c r="BA84" s="26"/>
      <c r="BB84" s="26"/>
      <c r="BC84" s="26"/>
      <c r="BD84" s="26">
        <f t="shared" si="5"/>
        <v>3308226</v>
      </c>
      <c r="BE84" s="37">
        <f t="shared" si="8"/>
        <v>769447</v>
      </c>
      <c r="BF84" s="37">
        <f t="shared" si="4"/>
        <v>2538779</v>
      </c>
    </row>
    <row r="85" spans="1:58" ht="15.75" customHeight="1">
      <c r="A85" s="7"/>
      <c r="B85" s="11"/>
      <c r="C85" s="11"/>
      <c r="D85" s="69">
        <v>17567000000</v>
      </c>
      <c r="E85" s="70" t="s">
        <v>104</v>
      </c>
      <c r="F85" s="70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0"/>
      <c r="R85" s="30"/>
      <c r="S85" s="30"/>
      <c r="T85" s="30"/>
      <c r="U85" s="30"/>
      <c r="V85" s="32"/>
      <c r="W85" s="32"/>
      <c r="X85" s="30"/>
      <c r="Y85" s="30"/>
      <c r="Z85" s="30"/>
      <c r="AA85" s="30"/>
      <c r="AB85" s="30"/>
      <c r="AC85" s="33">
        <v>100000</v>
      </c>
      <c r="AD85" s="33"/>
      <c r="AE85" s="33"/>
      <c r="AF85" s="33"/>
      <c r="AG85" s="33"/>
      <c r="AH85" s="30"/>
      <c r="AI85" s="30"/>
      <c r="AJ85" s="30"/>
      <c r="AK85" s="26">
        <f t="shared" si="0"/>
        <v>100000</v>
      </c>
      <c r="AL85" s="26">
        <f t="shared" si="6"/>
        <v>0</v>
      </c>
      <c r="AM85" s="26">
        <f t="shared" si="7"/>
        <v>100000</v>
      </c>
      <c r="AN85" s="26"/>
      <c r="AO85" s="26"/>
      <c r="AP85" s="26"/>
      <c r="AQ85" s="26">
        <v>-21607</v>
      </c>
      <c r="AR85" s="26"/>
      <c r="AS85" s="26">
        <v>-1645.94</v>
      </c>
      <c r="AT85" s="26"/>
      <c r="AU85" s="26"/>
      <c r="AV85" s="26"/>
      <c r="AW85" s="26"/>
      <c r="AX85" s="26"/>
      <c r="AY85" s="88">
        <v>0</v>
      </c>
      <c r="AZ85" s="26"/>
      <c r="BA85" s="26"/>
      <c r="BB85" s="26"/>
      <c r="BC85" s="26"/>
      <c r="BD85" s="26">
        <f t="shared" si="5"/>
        <v>-23252.94</v>
      </c>
      <c r="BE85" s="37">
        <f t="shared" si="8"/>
        <v>-23252.94</v>
      </c>
      <c r="BF85" s="37">
        <f t="shared" si="4"/>
        <v>0</v>
      </c>
    </row>
    <row r="86" spans="1:58" ht="15" customHeight="1">
      <c r="A86" s="7"/>
      <c r="B86" s="11"/>
      <c r="C86" s="11"/>
      <c r="D86" s="73"/>
      <c r="E86" s="72" t="s">
        <v>113</v>
      </c>
      <c r="F86" s="27">
        <f>SUM(F22:F85)</f>
        <v>0</v>
      </c>
      <c r="G86" s="27">
        <f aca="true" t="shared" si="9" ref="G86:AU86">SUM(G22:G85)</f>
        <v>0</v>
      </c>
      <c r="H86" s="27">
        <f t="shared" si="9"/>
        <v>0</v>
      </c>
      <c r="I86" s="27">
        <f>SUM(I22:I85)</f>
        <v>0</v>
      </c>
      <c r="J86" s="27">
        <f>SUM(J22:J85)</f>
        <v>0</v>
      </c>
      <c r="K86" s="27">
        <f>SUM(K22:K85)</f>
        <v>0</v>
      </c>
      <c r="L86" s="27">
        <f>SUM(L22:L85)</f>
        <v>0</v>
      </c>
      <c r="M86" s="27">
        <f>SUM(M22:M85)</f>
        <v>0</v>
      </c>
      <c r="N86" s="27">
        <f t="shared" si="9"/>
        <v>0</v>
      </c>
      <c r="O86" s="27">
        <f t="shared" si="9"/>
        <v>0</v>
      </c>
      <c r="P86" s="27">
        <f>SUM(P22:P85)</f>
        <v>0</v>
      </c>
      <c r="Q86" s="27">
        <f>SUM(Q22:Q85)</f>
        <v>0</v>
      </c>
      <c r="R86" s="27">
        <f t="shared" si="9"/>
        <v>100000</v>
      </c>
      <c r="S86" s="27">
        <f t="shared" si="9"/>
        <v>340439</v>
      </c>
      <c r="T86" s="27">
        <f t="shared" si="9"/>
        <v>1016774</v>
      </c>
      <c r="U86" s="27">
        <f t="shared" si="9"/>
        <v>50000</v>
      </c>
      <c r="V86" s="27">
        <f t="shared" si="9"/>
        <v>-150000</v>
      </c>
      <c r="W86" s="27">
        <f t="shared" si="9"/>
        <v>0</v>
      </c>
      <c r="X86" s="27">
        <f>SUM(X22:X85)</f>
        <v>0</v>
      </c>
      <c r="Y86" s="27">
        <f>SUM(Y22:Y85)</f>
        <v>346000</v>
      </c>
      <c r="Z86" s="27">
        <f>SUM(Z22:Z85)</f>
        <v>9500</v>
      </c>
      <c r="AA86" s="27">
        <f t="shared" si="9"/>
        <v>5900000</v>
      </c>
      <c r="AB86" s="27">
        <f t="shared" si="9"/>
        <v>500000</v>
      </c>
      <c r="AC86" s="27">
        <f t="shared" si="9"/>
        <v>100000</v>
      </c>
      <c r="AD86" s="27">
        <f>SUM(AD22:AD85)</f>
        <v>1000000</v>
      </c>
      <c r="AE86" s="27">
        <f>SUM(AE22:AE85)</f>
        <v>100000</v>
      </c>
      <c r="AF86" s="27">
        <f>SUM(AF22:AF85)</f>
        <v>100000</v>
      </c>
      <c r="AG86" s="27">
        <f>SUM(AG22:AG85)</f>
        <v>100000</v>
      </c>
      <c r="AH86" s="27">
        <f t="shared" si="9"/>
        <v>1000</v>
      </c>
      <c r="AI86" s="27">
        <f t="shared" si="9"/>
        <v>-1000</v>
      </c>
      <c r="AJ86" s="27">
        <f t="shared" si="9"/>
        <v>-149000</v>
      </c>
      <c r="AK86" s="27">
        <f t="shared" si="9"/>
        <v>9363713</v>
      </c>
      <c r="AL86" s="27">
        <f t="shared" si="9"/>
        <v>1357213</v>
      </c>
      <c r="AM86" s="27">
        <f t="shared" si="9"/>
        <v>8006500</v>
      </c>
      <c r="AN86" s="27">
        <f t="shared" si="9"/>
        <v>56823</v>
      </c>
      <c r="AO86" s="27">
        <f>SUM(AO22:AO85)</f>
        <v>0</v>
      </c>
      <c r="AP86" s="27">
        <f>SUM(AP22:AP85)</f>
        <v>0</v>
      </c>
      <c r="AQ86" s="27">
        <f t="shared" si="9"/>
        <v>-6842000</v>
      </c>
      <c r="AR86" s="27">
        <f t="shared" si="9"/>
        <v>195000</v>
      </c>
      <c r="AS86" s="27">
        <f>SUM(AS22:AS85)</f>
        <v>-1648600</v>
      </c>
      <c r="AT86" s="27">
        <f t="shared" si="9"/>
        <v>107934</v>
      </c>
      <c r="AU86" s="27">
        <f t="shared" si="9"/>
        <v>2172091</v>
      </c>
      <c r="AV86" s="27">
        <f aca="true" t="shared" si="10" ref="AV86:BF86">SUM(AV22:AV85)</f>
        <v>366264</v>
      </c>
      <c r="AW86" s="27">
        <f t="shared" si="10"/>
        <v>0</v>
      </c>
      <c r="AX86" s="27">
        <f>SUM(AX22:AX85)</f>
        <v>0</v>
      </c>
      <c r="AY86" s="27">
        <f>SUM(AY22:AY85)</f>
        <v>9315800</v>
      </c>
      <c r="AZ86" s="27">
        <f>SUM(AZ22:AZ85)</f>
        <v>417182327</v>
      </c>
      <c r="BA86" s="27">
        <f t="shared" si="10"/>
        <v>1000000</v>
      </c>
      <c r="BB86" s="27">
        <f>SUM(BB22:BB85)</f>
        <v>500000</v>
      </c>
      <c r="BC86" s="27">
        <f>SUM(BC22:BC85)</f>
        <v>3114500.85</v>
      </c>
      <c r="BD86" s="27">
        <f t="shared" si="10"/>
        <v>425520139.85</v>
      </c>
      <c r="BE86" s="27">
        <f t="shared" si="10"/>
        <v>3723312.0000000005</v>
      </c>
      <c r="BF86" s="27">
        <f t="shared" si="10"/>
        <v>421796827.85</v>
      </c>
    </row>
    <row r="87" spans="1:58" ht="16.5" customHeight="1">
      <c r="A87" s="7"/>
      <c r="B87" s="11"/>
      <c r="C87" s="11"/>
      <c r="D87" s="73"/>
      <c r="E87" s="72" t="s">
        <v>114</v>
      </c>
      <c r="F87" s="27">
        <f>F86+F21</f>
        <v>0</v>
      </c>
      <c r="G87" s="27">
        <f aca="true" t="shared" si="11" ref="G87:AU87">G86+G21</f>
        <v>0</v>
      </c>
      <c r="H87" s="27">
        <f t="shared" si="11"/>
        <v>0</v>
      </c>
      <c r="I87" s="27">
        <f>I86+I21</f>
        <v>0</v>
      </c>
      <c r="J87" s="27">
        <f>J86+J21</f>
        <v>0</v>
      </c>
      <c r="K87" s="27">
        <f>K86+K21</f>
        <v>0</v>
      </c>
      <c r="L87" s="27">
        <f>L86+L21</f>
        <v>0</v>
      </c>
      <c r="M87" s="27">
        <f>M86+M21</f>
        <v>0</v>
      </c>
      <c r="N87" s="27">
        <f t="shared" si="11"/>
        <v>0</v>
      </c>
      <c r="O87" s="27">
        <f t="shared" si="11"/>
        <v>0</v>
      </c>
      <c r="P87" s="27">
        <f>P86+P21</f>
        <v>0</v>
      </c>
      <c r="Q87" s="27">
        <f>Q86+Q21</f>
        <v>0</v>
      </c>
      <c r="R87" s="27">
        <f t="shared" si="11"/>
        <v>100000</v>
      </c>
      <c r="S87" s="27">
        <f t="shared" si="11"/>
        <v>340439</v>
      </c>
      <c r="T87" s="27">
        <f t="shared" si="11"/>
        <v>1016774</v>
      </c>
      <c r="U87" s="27">
        <f t="shared" si="11"/>
        <v>50000</v>
      </c>
      <c r="V87" s="27">
        <f t="shared" si="11"/>
        <v>-150000</v>
      </c>
      <c r="W87" s="27">
        <f t="shared" si="11"/>
        <v>0</v>
      </c>
      <c r="X87" s="27">
        <f>X86+X21</f>
        <v>0</v>
      </c>
      <c r="Y87" s="27">
        <f>Y86+Y21</f>
        <v>346000</v>
      </c>
      <c r="Z87" s="27">
        <f>Z86+Z21</f>
        <v>9500</v>
      </c>
      <c r="AA87" s="27">
        <f t="shared" si="11"/>
        <v>5900000</v>
      </c>
      <c r="AB87" s="27">
        <f t="shared" si="11"/>
        <v>500000</v>
      </c>
      <c r="AC87" s="27">
        <f t="shared" si="11"/>
        <v>100000</v>
      </c>
      <c r="AD87" s="27">
        <f>AD86+AD21</f>
        <v>1000000</v>
      </c>
      <c r="AE87" s="27">
        <f>AE86+AE21</f>
        <v>100000</v>
      </c>
      <c r="AF87" s="27">
        <f>AF86+AF21</f>
        <v>100000</v>
      </c>
      <c r="AG87" s="27">
        <f>AG86+AG21</f>
        <v>100000</v>
      </c>
      <c r="AH87" s="27">
        <f t="shared" si="11"/>
        <v>1000</v>
      </c>
      <c r="AI87" s="27">
        <f t="shared" si="11"/>
        <v>-1000</v>
      </c>
      <c r="AJ87" s="27">
        <f t="shared" si="11"/>
        <v>-149000</v>
      </c>
      <c r="AK87" s="27">
        <f t="shared" si="11"/>
        <v>9363713</v>
      </c>
      <c r="AL87" s="27">
        <f t="shared" si="11"/>
        <v>1357213</v>
      </c>
      <c r="AM87" s="27">
        <f t="shared" si="11"/>
        <v>8006500</v>
      </c>
      <c r="AN87" s="27">
        <f t="shared" si="11"/>
        <v>56823</v>
      </c>
      <c r="AO87" s="27">
        <f>AO86+AO21</f>
        <v>0</v>
      </c>
      <c r="AP87" s="27">
        <f>AP86+AP21</f>
        <v>0</v>
      </c>
      <c r="AQ87" s="27">
        <f t="shared" si="11"/>
        <v>-6842000</v>
      </c>
      <c r="AR87" s="27">
        <f t="shared" si="11"/>
        <v>195000</v>
      </c>
      <c r="AS87" s="27">
        <f>AS86+AS21</f>
        <v>-1648600</v>
      </c>
      <c r="AT87" s="27">
        <f t="shared" si="11"/>
        <v>107934</v>
      </c>
      <c r="AU87" s="27">
        <f t="shared" si="11"/>
        <v>2172091</v>
      </c>
      <c r="AV87" s="27">
        <f aca="true" t="shared" si="12" ref="AV87:BF87">AV86+AV21</f>
        <v>366264</v>
      </c>
      <c r="AW87" s="27">
        <f t="shared" si="12"/>
        <v>0</v>
      </c>
      <c r="AX87" s="27">
        <f>AX86+AX21</f>
        <v>0</v>
      </c>
      <c r="AY87" s="27">
        <f>AY86+AY21</f>
        <v>9315800</v>
      </c>
      <c r="AZ87" s="27">
        <f>AZ86+AZ21</f>
        <v>417182327</v>
      </c>
      <c r="BA87" s="27">
        <f t="shared" si="12"/>
        <v>1000000</v>
      </c>
      <c r="BB87" s="27">
        <f>BB86+BB21</f>
        <v>500000</v>
      </c>
      <c r="BC87" s="27">
        <f>BC86+BC21</f>
        <v>3114500.85</v>
      </c>
      <c r="BD87" s="27">
        <f t="shared" si="12"/>
        <v>425520139.85</v>
      </c>
      <c r="BE87" s="27">
        <f t="shared" si="12"/>
        <v>3723312.0000000005</v>
      </c>
      <c r="BF87" s="27">
        <f t="shared" si="12"/>
        <v>421796827.85</v>
      </c>
    </row>
    <row r="88" spans="1:58" ht="15" customHeight="1">
      <c r="A88" s="7"/>
      <c r="B88" s="11"/>
      <c r="C88" s="11"/>
      <c r="D88" s="74">
        <v>17100000000</v>
      </c>
      <c r="E88" s="75" t="s">
        <v>5</v>
      </c>
      <c r="F88" s="26">
        <v>20696900</v>
      </c>
      <c r="G88" s="26">
        <v>2172091</v>
      </c>
      <c r="H88" s="26">
        <f>-24493000-9000000</f>
        <v>-33493000</v>
      </c>
      <c r="I88" s="26">
        <v>8598200</v>
      </c>
      <c r="J88" s="26">
        <v>9183700</v>
      </c>
      <c r="K88" s="26">
        <v>69453200</v>
      </c>
      <c r="L88" s="26">
        <v>-3670000</v>
      </c>
      <c r="M88" s="26">
        <v>39828000</v>
      </c>
      <c r="N88" s="26">
        <v>107934</v>
      </c>
      <c r="O88" s="26">
        <v>366264</v>
      </c>
      <c r="P88" s="26">
        <v>-9384000</v>
      </c>
      <c r="Q88" s="26"/>
      <c r="R88" s="26"/>
      <c r="S88" s="26"/>
      <c r="T88" s="26"/>
      <c r="U88" s="26"/>
      <c r="V88" s="26"/>
      <c r="W88" s="26">
        <v>518036100</v>
      </c>
      <c r="X88" s="26">
        <v>52079200</v>
      </c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>
        <f>AL88+AM88</f>
        <v>673974589</v>
      </c>
      <c r="AL88" s="26">
        <f>SUM(F88:V88)</f>
        <v>103859289</v>
      </c>
      <c r="AM88" s="26">
        <f>SUM(W88:AJ88)</f>
        <v>570115300</v>
      </c>
      <c r="AN88" s="26">
        <v>-56823</v>
      </c>
      <c r="AO88" s="26">
        <v>36755000</v>
      </c>
      <c r="AP88" s="26">
        <v>32698200</v>
      </c>
      <c r="AQ88" s="26">
        <v>0</v>
      </c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>
        <f>BE88+BF88</f>
        <v>69396377</v>
      </c>
      <c r="BE88" s="37">
        <f>SUM(AN88:AY88)</f>
        <v>69396377</v>
      </c>
      <c r="BF88" s="37">
        <f>BA88+BC88+BB88+AZ88</f>
        <v>0</v>
      </c>
    </row>
    <row r="89" spans="1:58" ht="18" customHeight="1">
      <c r="A89" s="7"/>
      <c r="B89" s="11"/>
      <c r="C89" s="11"/>
      <c r="D89" s="76"/>
      <c r="E89" s="77" t="s">
        <v>35</v>
      </c>
      <c r="F89" s="27">
        <f>F87+F88</f>
        <v>20696900</v>
      </c>
      <c r="G89" s="27">
        <f aca="true" t="shared" si="13" ref="G89:AK89">G87+G88</f>
        <v>2172091</v>
      </c>
      <c r="H89" s="27">
        <f t="shared" si="13"/>
        <v>-33493000</v>
      </c>
      <c r="I89" s="27">
        <f>I87+I88</f>
        <v>8598200</v>
      </c>
      <c r="J89" s="27">
        <f>J87+J88</f>
        <v>9183700</v>
      </c>
      <c r="K89" s="27">
        <f>K87+K88</f>
        <v>69453200</v>
      </c>
      <c r="L89" s="27">
        <f>L87+L88</f>
        <v>-3670000</v>
      </c>
      <c r="M89" s="27">
        <f>M87+M88</f>
        <v>39828000</v>
      </c>
      <c r="N89" s="27">
        <f t="shared" si="13"/>
        <v>107934</v>
      </c>
      <c r="O89" s="27">
        <f t="shared" si="13"/>
        <v>366264</v>
      </c>
      <c r="P89" s="27">
        <f>P87+P88</f>
        <v>-9384000</v>
      </c>
      <c r="Q89" s="27">
        <f>Q87+Q88</f>
        <v>0</v>
      </c>
      <c r="R89" s="27">
        <f t="shared" si="13"/>
        <v>100000</v>
      </c>
      <c r="S89" s="27">
        <f t="shared" si="13"/>
        <v>340439</v>
      </c>
      <c r="T89" s="27">
        <f t="shared" si="13"/>
        <v>1016774</v>
      </c>
      <c r="U89" s="27">
        <f t="shared" si="13"/>
        <v>50000</v>
      </c>
      <c r="V89" s="27">
        <f t="shared" si="13"/>
        <v>-150000</v>
      </c>
      <c r="W89" s="27">
        <f t="shared" si="13"/>
        <v>518036100</v>
      </c>
      <c r="X89" s="27">
        <f>X87+X88</f>
        <v>52079200</v>
      </c>
      <c r="Y89" s="27">
        <f>Y87+Y88</f>
        <v>346000</v>
      </c>
      <c r="Z89" s="27">
        <f>Z87+Z88</f>
        <v>9500</v>
      </c>
      <c r="AA89" s="27">
        <f t="shared" si="13"/>
        <v>5900000</v>
      </c>
      <c r="AB89" s="27">
        <f t="shared" si="13"/>
        <v>500000</v>
      </c>
      <c r="AC89" s="27">
        <f t="shared" si="13"/>
        <v>100000</v>
      </c>
      <c r="AD89" s="27">
        <f>AD87+AD88</f>
        <v>1000000</v>
      </c>
      <c r="AE89" s="27">
        <f>AE87+AE88</f>
        <v>100000</v>
      </c>
      <c r="AF89" s="27">
        <f>AF87+AF88</f>
        <v>100000</v>
      </c>
      <c r="AG89" s="27">
        <f>AG87+AG88</f>
        <v>100000</v>
      </c>
      <c r="AH89" s="27">
        <f t="shared" si="13"/>
        <v>1000</v>
      </c>
      <c r="AI89" s="27">
        <f t="shared" si="13"/>
        <v>-1000</v>
      </c>
      <c r="AJ89" s="27">
        <f t="shared" si="13"/>
        <v>-149000</v>
      </c>
      <c r="AK89" s="27">
        <f t="shared" si="13"/>
        <v>683338302</v>
      </c>
      <c r="AL89" s="27">
        <f aca="true" t="shared" si="14" ref="AL89:BF89">AL87+AL88</f>
        <v>105216502</v>
      </c>
      <c r="AM89" s="27">
        <f t="shared" si="14"/>
        <v>578121800</v>
      </c>
      <c r="AN89" s="27">
        <f t="shared" si="14"/>
        <v>0</v>
      </c>
      <c r="AO89" s="27">
        <f t="shared" si="14"/>
        <v>36755000</v>
      </c>
      <c r="AP89" s="27">
        <f t="shared" si="14"/>
        <v>32698200</v>
      </c>
      <c r="AQ89" s="27">
        <f t="shared" si="14"/>
        <v>-6842000</v>
      </c>
      <c r="AR89" s="27">
        <f t="shared" si="14"/>
        <v>195000</v>
      </c>
      <c r="AS89" s="27">
        <f t="shared" si="14"/>
        <v>-1648600</v>
      </c>
      <c r="AT89" s="27">
        <f t="shared" si="14"/>
        <v>107934</v>
      </c>
      <c r="AU89" s="27">
        <f t="shared" si="14"/>
        <v>2172091</v>
      </c>
      <c r="AV89" s="27">
        <f t="shared" si="14"/>
        <v>366264</v>
      </c>
      <c r="AW89" s="27">
        <f t="shared" si="14"/>
        <v>0</v>
      </c>
      <c r="AX89" s="27">
        <f t="shared" si="14"/>
        <v>0</v>
      </c>
      <c r="AY89" s="27">
        <f t="shared" si="14"/>
        <v>9315800</v>
      </c>
      <c r="AZ89" s="27">
        <f>AZ87+AZ88</f>
        <v>417182327</v>
      </c>
      <c r="BA89" s="27">
        <f t="shared" si="14"/>
        <v>1000000</v>
      </c>
      <c r="BB89" s="27">
        <f>BB87+BB88</f>
        <v>500000</v>
      </c>
      <c r="BC89" s="27">
        <f t="shared" si="14"/>
        <v>3114500.85</v>
      </c>
      <c r="BD89" s="27">
        <f t="shared" si="14"/>
        <v>494916516.85</v>
      </c>
      <c r="BE89" s="27">
        <f t="shared" si="14"/>
        <v>73119689</v>
      </c>
      <c r="BF89" s="27">
        <f t="shared" si="14"/>
        <v>421796827.85</v>
      </c>
    </row>
    <row r="90" spans="1:58" ht="19.5" customHeight="1">
      <c r="A90" s="7"/>
      <c r="B90" s="11"/>
      <c r="C90" s="11"/>
      <c r="W90" s="36"/>
      <c r="X90" s="36"/>
      <c r="Y90" s="36"/>
      <c r="Z90" s="36"/>
      <c r="AA90" s="36"/>
      <c r="AB90" s="38"/>
      <c r="AC90" s="38"/>
      <c r="AD90" s="38"/>
      <c r="AE90" s="38"/>
      <c r="AF90" s="38"/>
      <c r="AG90" s="38"/>
      <c r="AH90" s="38"/>
      <c r="AI90" s="38"/>
      <c r="AJ90" s="3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128" t="s">
        <v>128</v>
      </c>
      <c r="BA90" s="128"/>
      <c r="BB90" s="78"/>
      <c r="BC90" s="78"/>
      <c r="BD90" s="78"/>
      <c r="BE90" s="99" t="s">
        <v>129</v>
      </c>
      <c r="BF90" s="99"/>
    </row>
    <row r="91" spans="1:37" ht="56.25" customHeight="1">
      <c r="A91" s="7"/>
      <c r="B91" s="11"/>
      <c r="C91" s="11"/>
      <c r="AK91" s="36"/>
    </row>
    <row r="92" spans="1:47" ht="12.75">
      <c r="A92" s="7"/>
      <c r="B92" s="11"/>
      <c r="C92" s="11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</row>
    <row r="93" spans="1:3" ht="12.75" customHeight="1">
      <c r="A93" s="7"/>
      <c r="B93" s="11"/>
      <c r="C93" s="11"/>
    </row>
    <row r="94" spans="1:3" ht="12.75" customHeight="1">
      <c r="A94" s="7"/>
      <c r="B94" s="11"/>
      <c r="C94" s="11"/>
    </row>
    <row r="95" spans="1:3" ht="12.75">
      <c r="A95" s="7"/>
      <c r="B95" s="11"/>
      <c r="C95" s="11"/>
    </row>
    <row r="96" spans="1:3" ht="12.75">
      <c r="A96" s="7"/>
      <c r="B96" s="11"/>
      <c r="C96" s="11"/>
    </row>
    <row r="97" spans="1:3" ht="12.75">
      <c r="A97" s="7"/>
      <c r="B97" s="11"/>
      <c r="C97" s="11"/>
    </row>
    <row r="98" spans="1:3" ht="12.75">
      <c r="A98" s="7"/>
      <c r="B98" s="11"/>
      <c r="C98" s="11"/>
    </row>
    <row r="99" spans="1:3" ht="12.75">
      <c r="A99" s="7"/>
      <c r="B99" s="11"/>
      <c r="C99" s="11"/>
    </row>
    <row r="100" spans="1:3" ht="12.75">
      <c r="A100" s="7"/>
      <c r="B100" s="11"/>
      <c r="C100" s="11"/>
    </row>
    <row r="101" spans="1:3" ht="12.75">
      <c r="A101" s="7"/>
      <c r="B101" s="11"/>
      <c r="C101" s="11"/>
    </row>
    <row r="102" spans="1:3" ht="12.75">
      <c r="A102" s="7"/>
      <c r="B102" s="11"/>
      <c r="C102" s="11"/>
    </row>
    <row r="103" spans="1:3" ht="12.75">
      <c r="A103" s="7"/>
      <c r="B103" s="11"/>
      <c r="C103" s="11"/>
    </row>
    <row r="104" spans="1:3" ht="12.75">
      <c r="A104" s="7"/>
      <c r="B104" s="11"/>
      <c r="C104" s="11"/>
    </row>
    <row r="105" spans="1:3" ht="12.75">
      <c r="A105" s="7"/>
      <c r="B105" s="11"/>
      <c r="C105" s="11"/>
    </row>
    <row r="106" ht="44.25" customHeight="1">
      <c r="A106" s="7"/>
    </row>
    <row r="107" ht="12.75">
      <c r="A107" s="7"/>
    </row>
    <row r="108" ht="12.75">
      <c r="A108" s="7"/>
    </row>
    <row r="109" ht="15.75" thickBot="1">
      <c r="C109" s="15"/>
    </row>
    <row r="119" ht="45.75" customHeight="1"/>
  </sheetData>
  <sheetProtection/>
  <mergeCells count="71">
    <mergeCell ref="AU11:AY11"/>
    <mergeCell ref="I13:I14"/>
    <mergeCell ref="Y13:AB13"/>
    <mergeCell ref="AC13:AJ13"/>
    <mergeCell ref="AU13:AU14"/>
    <mergeCell ref="AZ90:BA90"/>
    <mergeCell ref="AN12:AT12"/>
    <mergeCell ref="F12:L12"/>
    <mergeCell ref="AY13:AY14"/>
    <mergeCell ref="AS13:AS14"/>
    <mergeCell ref="D9:D15"/>
    <mergeCell ref="E9:E15"/>
    <mergeCell ref="G13:G14"/>
    <mergeCell ref="N13:N14"/>
    <mergeCell ref="F13:F14"/>
    <mergeCell ref="H13:H14"/>
    <mergeCell ref="M9:S9"/>
    <mergeCell ref="F9:L9"/>
    <mergeCell ref="F10:L10"/>
    <mergeCell ref="J13:J14"/>
    <mergeCell ref="L13:L14"/>
    <mergeCell ref="O13:O14"/>
    <mergeCell ref="M13:M14"/>
    <mergeCell ref="P13:P14"/>
    <mergeCell ref="T9:V9"/>
    <mergeCell ref="AN9:AT9"/>
    <mergeCell ref="AN10:AT10"/>
    <mergeCell ref="AN11:AT11"/>
    <mergeCell ref="AN13:AP13"/>
    <mergeCell ref="W13:W14"/>
    <mergeCell ref="AL13:AL15"/>
    <mergeCell ref="AZ10:BC10"/>
    <mergeCell ref="AZ11:BC11"/>
    <mergeCell ref="AZ12:BC12"/>
    <mergeCell ref="AT13:AT14"/>
    <mergeCell ref="AU9:AY9"/>
    <mergeCell ref="AM13:AM15"/>
    <mergeCell ref="AU12:AY12"/>
    <mergeCell ref="AL9:AM12"/>
    <mergeCell ref="AV13:AV14"/>
    <mergeCell ref="AU10:AY10"/>
    <mergeCell ref="BD9:BD15"/>
    <mergeCell ref="T10:V10"/>
    <mergeCell ref="T11:V11"/>
    <mergeCell ref="T12:V12"/>
    <mergeCell ref="AK9:AK15"/>
    <mergeCell ref="T13:V13"/>
    <mergeCell ref="AC12:AJ12"/>
    <mergeCell ref="AX13:AX14"/>
    <mergeCell ref="AZ13:AZ14"/>
    <mergeCell ref="AZ9:BC9"/>
    <mergeCell ref="BE90:BF90"/>
    <mergeCell ref="AC9:AJ9"/>
    <mergeCell ref="AC10:AJ10"/>
    <mergeCell ref="Q13:S13"/>
    <mergeCell ref="X13:X14"/>
    <mergeCell ref="AC11:AJ11"/>
    <mergeCell ref="BE13:BE15"/>
    <mergeCell ref="BE9:BF12"/>
    <mergeCell ref="BF13:BF15"/>
    <mergeCell ref="BA13:BC13"/>
    <mergeCell ref="J3:L3"/>
    <mergeCell ref="F5:L5"/>
    <mergeCell ref="W9:AB9"/>
    <mergeCell ref="W10:AB10"/>
    <mergeCell ref="W11:AB11"/>
    <mergeCell ref="W12:AB12"/>
    <mergeCell ref="M12:S12"/>
    <mergeCell ref="M10:S10"/>
    <mergeCell ref="M11:S11"/>
    <mergeCell ref="F11:L11"/>
  </mergeCells>
  <printOptions horizontalCentered="1"/>
  <pageMargins left="0.1968503937007874" right="0.07874015748031496" top="0.1968503937007874" bottom="0.1968503937007874" header="0.2362204724409449" footer="0.1968503937007874"/>
  <pageSetup fitToHeight="2" fitToWidth="14" horizontalDpi="600" verticalDpi="600" orientation="landscape" paperSize="9" scale="51" r:id="rId1"/>
  <headerFooter differentFirst="1" alignWithMargins="0">
    <oddHeader>&amp;C&amp;P</oddHeader>
  </headerFooter>
  <colBreaks count="2" manualBreakCount="2">
    <brk id="12" min="1" max="89" man="1"/>
    <brk id="19" min="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2021-12-24T12:56:56Z</cp:lastPrinted>
  <dcterms:created xsi:type="dcterms:W3CDTF">2014-01-17T10:52:16Z</dcterms:created>
  <dcterms:modified xsi:type="dcterms:W3CDTF">2021-12-28T06:57:48Z</dcterms:modified>
  <cp:category/>
  <cp:version/>
  <cp:contentType/>
  <cp:contentStatus/>
</cp:coreProperties>
</file>