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0"/>
  </bookViews>
  <sheets>
    <sheet name="доходи с-ф" sheetId="1" r:id="rId1"/>
    <sheet name=" видатки с-ф" sheetId="2" r:id="rId2"/>
  </sheets>
  <definedNames>
    <definedName name="DATABASE" localSheetId="1">' видатки с-ф'!$A$10:$A$21</definedName>
    <definedName name="DATABASE" localSheetId="0">'доходи с-ф'!$A$9:$A$17</definedName>
    <definedName name="_xlnm.Print_Titles" localSheetId="1">' видатки с-ф'!$5:$8</definedName>
    <definedName name="_xlnm.Print_Titles" localSheetId="0">'доходи с-ф'!$5:$8</definedName>
    <definedName name="_xlnm.Print_Area" localSheetId="1">' видатки с-ф'!$A$1:$E$31</definedName>
    <definedName name="_xlnm.Print_Area" localSheetId="0">'доходи с-ф'!$A$1:$E$32</definedName>
  </definedNames>
  <calcPr fullCalcOnLoad="1"/>
</workbook>
</file>

<file path=xl/sharedStrings.xml><?xml version="1.0" encoding="utf-8"?>
<sst xmlns="http://schemas.openxmlformats.org/spreadsheetml/2006/main" count="70" uniqueCount="62">
  <si>
    <t>обласного бюджету Рівненської області</t>
  </si>
  <si>
    <t>( тис.грн. )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</si>
  <si>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</si>
  <si>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</si>
  <si>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</si>
  <si>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</si>
  <si>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</si>
  <si>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>ВСЬОГО ВИДАТКІВ</t>
  </si>
  <si>
    <t>Доходи</t>
  </si>
  <si>
    <t>ВСЬОГО ДОХОДІВ</t>
  </si>
  <si>
    <t>Субвенції з державного бюджету місцевим бюджетам - разом</t>
  </si>
  <si>
    <t>Державне управління</t>
  </si>
  <si>
    <t>Культура i мистецтво</t>
  </si>
  <si>
    <t>РАЗОМ ВИДАТКІВ</t>
  </si>
  <si>
    <t>(тис.грн.)</t>
  </si>
  <si>
    <t xml:space="preserve">Аналіз виконання доходів спеціального фонду </t>
  </si>
  <si>
    <t>Надходження коштів від відшкодування втрат сільськогосподарського і лісогосподарського виробництва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</si>
  <si>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</si>
  <si>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 xml:space="preserve">Аналіз виконання видатків спеціального фонду  </t>
  </si>
  <si>
    <t>Екологічний податок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</si>
  <si>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</si>
  <si>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</si>
  <si>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Податок з власників транспортних засобів та інших самохідних машин і механізмів  </t>
  </si>
  <si>
    <t>5=3-2</t>
  </si>
  <si>
    <t>Економічна діяльність, в т.ч.: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</si>
  <si>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</si>
  <si>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</si>
  <si>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 дорожнє господарство</t>
  </si>
  <si>
    <t>інші програми та заходи, пов'язані з економічною діяльністю</t>
  </si>
  <si>
    <t>Інша діяльність, в т.ч.:</t>
  </si>
  <si>
    <t xml:space="preserve">охорона навколишнього природного середовища </t>
  </si>
  <si>
    <t>Субвенція з місцевого бюджету державному бюджету на виконання програм соціально-економічного розвитку регіону</t>
  </si>
  <si>
    <t>Субвенції з місцевого бюджету іншим місцевим бюджетам на здійснення програм та заходів за рахунок коштів місцевих бюджетів в т.ч.:</t>
  </si>
  <si>
    <t xml:space="preserve">Кошти від відчуження майна </t>
  </si>
  <si>
    <t>РАЗОМ ДОХОДИ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</si>
  <si>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</si>
  <si>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</si>
  <si>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</si>
  <si>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</si>
  <si>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</si>
  <si>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</t>
  </si>
  <si>
    <t>Субвенції з місцевих бюджетів іншим місцевим бюджетам - разом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</si>
  <si>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</si>
  <si>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здійснення природоохоронних заходів</t>
  </si>
  <si>
    <t>Інші субвенції з місцевого бюджету</t>
  </si>
  <si>
    <t>Затверджено на 2019 рік з урахуванням змін</t>
  </si>
  <si>
    <t>-</t>
  </si>
  <si>
    <t>Збір за забруднення навколишнього природного середовища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</si>
  <si>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“Про статус ветеранів війни, гарантії їх соціального захисту”, та які потребують поліпшення житлових умов  </t>
  </si>
  <si>
    <t>Субвенція з державного бюджету місцевим бюджетам на реформування регіональних систем охорони здоров'я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</si>
  <si>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Виконано за 2019 рік</t>
  </si>
  <si>
    <t>(згідно даних річного звіту ГУ ДКСУ у Рівненській області)</t>
  </si>
  <si>
    <t>за 2019 рік</t>
  </si>
  <si>
    <t xml:space="preserve">Відсоток виконання до плану </t>
  </si>
  <si>
    <t xml:space="preserve">Відхилення до плану </t>
  </si>
  <si>
    <t xml:space="preserve">Затверджено на 2019 рік з урахуванням змін </t>
  </si>
  <si>
    <t>Відсоток виконання до плану</t>
  </si>
  <si>
    <t>Відхилення до плану</t>
  </si>
  <si>
    <t>Субвенції з місцевого бюджету іншим місцевим бюджетам на здійснення програм соціального захисту за рахунок субвенції з державного бюджету, в т.ч.:</t>
  </si>
  <si>
    <t xml:space="preserve"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“Про статус ветеранів війни, гарантії їх соціального захисту”, та які потребують поліпшення житлових умов  </t>
  </si>
  <si>
    <r>
      <t>Кредитування бюджету</t>
    </r>
    <r>
      <rPr>
        <sz val="12"/>
        <rFont val="Arial Cyr"/>
        <family val="0"/>
      </rPr>
      <t xml:space="preserve">  </t>
    </r>
  </si>
  <si>
    <r>
      <t xml:space="preserve">ВСЬОГО  </t>
    </r>
    <r>
      <rPr>
        <i/>
        <sz val="12"/>
        <rFont val="Arial Cyr"/>
        <family val="0"/>
      </rPr>
      <t>( з урахуванням кредитування )</t>
    </r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</si>
</sst>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,##0.0"/>
    <numFmt numFmtId="202" formatCode="#,##0.000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21"/>
      <name val="Arial Cyr"/>
      <family val="2"/>
    </font>
    <font>
      <b/>
      <i/>
      <sz val="12"/>
      <name val="Arial Cyr"/>
      <family val="0"/>
    </font>
    <font>
      <b/>
      <i/>
      <sz val="16"/>
      <name val="Arial Cyr"/>
      <family val="0"/>
    </font>
    <font>
      <b/>
      <i/>
      <sz val="14"/>
      <name val="Arial Cyr"/>
      <family val="2"/>
    </font>
    <font>
      <b/>
      <sz val="18"/>
      <name val="Arial Cyr"/>
      <family val="2"/>
    </font>
    <font>
      <b/>
      <sz val="19"/>
      <name val="Arial Cyr"/>
      <family val="2"/>
    </font>
    <font>
      <b/>
      <sz val="16"/>
      <name val="Arial Cyr"/>
      <family val="0"/>
    </font>
    <font>
      <b/>
      <sz val="17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8"/>
      <name val="Arial Cyr"/>
      <family val="0"/>
    </font>
    <font>
      <b/>
      <sz val="12"/>
      <color indexed="61"/>
      <name val="Arial Cyr"/>
      <family val="2"/>
    </font>
    <font>
      <i/>
      <sz val="11"/>
      <name val="Arial Cyr"/>
      <family val="0"/>
    </font>
    <font>
      <b/>
      <i/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96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" fontId="11" fillId="0" borderId="10" xfId="0" applyNumberFormat="1" applyFont="1" applyBorder="1" applyAlignment="1">
      <alignment wrapText="1"/>
    </xf>
    <xf numFmtId="1" fontId="11" fillId="0" borderId="11" xfId="0" applyNumberFormat="1" applyFont="1" applyBorder="1" applyAlignment="1">
      <alignment wrapText="1"/>
    </xf>
    <xf numFmtId="196" fontId="6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1" fontId="11" fillId="0" borderId="11" xfId="0" applyNumberFormat="1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1" fontId="15" fillId="0" borderId="15" xfId="0" applyNumberFormat="1" applyFont="1" applyBorder="1" applyAlignment="1">
      <alignment horizontal="left" wrapText="1"/>
    </xf>
    <xf numFmtId="1" fontId="18" fillId="0" borderId="12" xfId="0" applyNumberFormat="1" applyFont="1" applyBorder="1" applyAlignment="1">
      <alignment horizontal="center" wrapText="1"/>
    </xf>
    <xf numFmtId="1" fontId="19" fillId="0" borderId="12" xfId="0" applyNumberFormat="1" applyFont="1" applyBorder="1" applyAlignment="1">
      <alignment horizontal="center" wrapText="1"/>
    </xf>
    <xf numFmtId="201" fontId="10" fillId="0" borderId="16" xfId="0" applyNumberFormat="1" applyFont="1" applyBorder="1" applyAlignment="1">
      <alignment/>
    </xf>
    <xf numFmtId="201" fontId="10" fillId="0" borderId="17" xfId="0" applyNumberFormat="1" applyFont="1" applyBorder="1" applyAlignment="1">
      <alignment/>
    </xf>
    <xf numFmtId="201" fontId="10" fillId="0" borderId="18" xfId="0" applyNumberFormat="1" applyFont="1" applyBorder="1" applyAlignment="1">
      <alignment/>
    </xf>
    <xf numFmtId="201" fontId="10" fillId="0" borderId="19" xfId="0" applyNumberFormat="1" applyFont="1" applyBorder="1" applyAlignment="1">
      <alignment/>
    </xf>
    <xf numFmtId="201" fontId="10" fillId="0" borderId="20" xfId="0" applyNumberFormat="1" applyFont="1" applyBorder="1" applyAlignment="1">
      <alignment/>
    </xf>
    <xf numFmtId="201" fontId="10" fillId="0" borderId="21" xfId="0" applyNumberFormat="1" applyFont="1" applyBorder="1" applyAlignment="1">
      <alignment/>
    </xf>
    <xf numFmtId="201" fontId="10" fillId="0" borderId="22" xfId="0" applyNumberFormat="1" applyFont="1" applyBorder="1" applyAlignment="1">
      <alignment/>
    </xf>
    <xf numFmtId="1" fontId="11" fillId="0" borderId="10" xfId="0" applyNumberFormat="1" applyFont="1" applyBorder="1" applyAlignment="1">
      <alignment vertical="top" wrapText="1"/>
    </xf>
    <xf numFmtId="201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left" wrapText="1"/>
    </xf>
    <xf numFmtId="1" fontId="21" fillId="0" borderId="0" xfId="0" applyNumberFormat="1" applyFont="1" applyAlignment="1">
      <alignment/>
    </xf>
    <xf numFmtId="1" fontId="10" fillId="0" borderId="0" xfId="0" applyNumberFormat="1" applyFont="1" applyAlignment="1">
      <alignment horizontal="center" wrapText="1"/>
    </xf>
    <xf numFmtId="201" fontId="1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wrapText="1"/>
    </xf>
    <xf numFmtId="201" fontId="0" fillId="0" borderId="0" xfId="0" applyNumberFormat="1" applyAlignment="1">
      <alignment horizontal="centerContinuous"/>
    </xf>
    <xf numFmtId="201" fontId="22" fillId="0" borderId="0" xfId="0" applyNumberFormat="1" applyFont="1" applyAlignment="1">
      <alignment/>
    </xf>
    <xf numFmtId="201" fontId="11" fillId="0" borderId="0" xfId="0" applyNumberFormat="1" applyFont="1" applyBorder="1" applyAlignment="1">
      <alignment horizontal="right" wrapText="1"/>
    </xf>
    <xf numFmtId="201" fontId="23" fillId="0" borderId="0" xfId="0" applyNumberFormat="1" applyFont="1" applyBorder="1" applyAlignment="1">
      <alignment wrapText="1"/>
    </xf>
    <xf numFmtId="201" fontId="23" fillId="0" borderId="0" xfId="0" applyNumberFormat="1" applyFont="1" applyBorder="1" applyAlignment="1">
      <alignment horizontal="right" wrapText="1"/>
    </xf>
    <xf numFmtId="196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11" fillId="0" borderId="16" xfId="0" applyNumberFormat="1" applyFont="1" applyBorder="1" applyAlignment="1">
      <alignment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vertical="top" wrapText="1"/>
    </xf>
    <xf numFmtId="201" fontId="11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201" fontId="61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201" fontId="61" fillId="0" borderId="0" xfId="0" applyNumberFormat="1" applyFont="1" applyBorder="1" applyAlignment="1">
      <alignment/>
    </xf>
    <xf numFmtId="201" fontId="10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left" wrapText="1"/>
    </xf>
    <xf numFmtId="0" fontId="11" fillId="0" borderId="0" xfId="0" applyFont="1" applyAlignment="1">
      <alignment horizontal="right"/>
    </xf>
    <xf numFmtId="1" fontId="4" fillId="0" borderId="16" xfId="0" applyNumberFormat="1" applyFont="1" applyBorder="1" applyAlignment="1">
      <alignment vertical="top" wrapText="1"/>
    </xf>
    <xf numFmtId="201" fontId="10" fillId="0" borderId="17" xfId="0" applyNumberFormat="1" applyFont="1" applyBorder="1" applyAlignment="1">
      <alignment/>
    </xf>
    <xf numFmtId="201" fontId="10" fillId="0" borderId="21" xfId="0" applyNumberFormat="1" applyFont="1" applyBorder="1" applyAlignment="1">
      <alignment/>
    </xf>
    <xf numFmtId="201" fontId="10" fillId="0" borderId="18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left" vertical="top" wrapText="1"/>
    </xf>
    <xf numFmtId="1" fontId="11" fillId="0" borderId="23" xfId="0" applyNumberFormat="1" applyFont="1" applyBorder="1" applyAlignment="1">
      <alignment vertical="top" wrapText="1"/>
    </xf>
    <xf numFmtId="1" fontId="15" fillId="0" borderId="10" xfId="0" applyNumberFormat="1" applyFont="1" applyBorder="1" applyAlignment="1">
      <alignment horizontal="left" wrapText="1"/>
    </xf>
    <xf numFmtId="201" fontId="20" fillId="0" borderId="17" xfId="0" applyNumberFormat="1" applyFont="1" applyBorder="1" applyAlignment="1">
      <alignment/>
    </xf>
    <xf numFmtId="201" fontId="20" fillId="0" borderId="18" xfId="0" applyNumberFormat="1" applyFont="1" applyBorder="1" applyAlignment="1">
      <alignment/>
    </xf>
    <xf numFmtId="1" fontId="11" fillId="0" borderId="11" xfId="0" applyNumberFormat="1" applyFont="1" applyBorder="1" applyAlignment="1">
      <alignment vertical="top" wrapText="1"/>
    </xf>
    <xf numFmtId="196" fontId="11" fillId="0" borderId="0" xfId="0" applyNumberFormat="1" applyFont="1" applyBorder="1" applyAlignment="1">
      <alignment horizontal="left" wrapText="1"/>
    </xf>
    <xf numFmtId="1" fontId="24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201" fontId="10" fillId="0" borderId="16" xfId="0" applyNumberFormat="1" applyFont="1" applyBorder="1" applyAlignment="1">
      <alignment horizontal="right"/>
    </xf>
    <xf numFmtId="201" fontId="25" fillId="0" borderId="13" xfId="0" applyNumberFormat="1" applyFont="1" applyBorder="1" applyAlignment="1">
      <alignment/>
    </xf>
    <xf numFmtId="201" fontId="25" fillId="0" borderId="14" xfId="0" applyNumberFormat="1" applyFont="1" applyBorder="1" applyAlignment="1">
      <alignment/>
    </xf>
    <xf numFmtId="201" fontId="20" fillId="0" borderId="22" xfId="0" applyNumberFormat="1" applyFont="1" applyBorder="1" applyAlignment="1">
      <alignment/>
    </xf>
    <xf numFmtId="201" fontId="20" fillId="0" borderId="24" xfId="0" applyNumberFormat="1" applyFont="1" applyBorder="1" applyAlignment="1">
      <alignment/>
    </xf>
    <xf numFmtId="1" fontId="11" fillId="0" borderId="11" xfId="0" applyNumberFormat="1" applyFont="1" applyBorder="1" applyAlignment="1">
      <alignment horizontal="left" wrapText="1"/>
    </xf>
    <xf numFmtId="201" fontId="10" fillId="0" borderId="20" xfId="0" applyNumberFormat="1" applyFont="1" applyBorder="1" applyAlignment="1">
      <alignment/>
    </xf>
    <xf numFmtId="201" fontId="10" fillId="0" borderId="16" xfId="0" applyNumberFormat="1" applyFont="1" applyBorder="1" applyAlignment="1">
      <alignment/>
    </xf>
    <xf numFmtId="201" fontId="25" fillId="0" borderId="13" xfId="0" applyNumberFormat="1" applyFont="1" applyBorder="1" applyAlignment="1">
      <alignment/>
    </xf>
    <xf numFmtId="201" fontId="25" fillId="0" borderId="14" xfId="0" applyNumberFormat="1" applyFont="1" applyBorder="1" applyAlignment="1">
      <alignment/>
    </xf>
    <xf numFmtId="0" fontId="10" fillId="0" borderId="25" xfId="0" applyFont="1" applyBorder="1" applyAlignment="1">
      <alignment/>
    </xf>
    <xf numFmtId="1" fontId="11" fillId="0" borderId="17" xfId="0" applyNumberFormat="1" applyFont="1" applyBorder="1" applyAlignment="1">
      <alignment wrapText="1"/>
    </xf>
    <xf numFmtId="201" fontId="11" fillId="0" borderId="17" xfId="0" applyNumberFormat="1" applyFont="1" applyBorder="1" applyAlignment="1">
      <alignment/>
    </xf>
    <xf numFmtId="201" fontId="11" fillId="0" borderId="16" xfId="0" applyNumberFormat="1" applyFont="1" applyBorder="1" applyAlignment="1">
      <alignment/>
    </xf>
    <xf numFmtId="201" fontId="11" fillId="33" borderId="16" xfId="0" applyNumberFormat="1" applyFont="1" applyFill="1" applyBorder="1" applyAlignment="1">
      <alignment/>
    </xf>
    <xf numFmtId="1" fontId="13" fillId="0" borderId="13" xfId="0" applyNumberFormat="1" applyFont="1" applyBorder="1" applyAlignment="1">
      <alignment horizontal="center" wrapText="1"/>
    </xf>
    <xf numFmtId="201" fontId="13" fillId="0" borderId="13" xfId="0" applyNumberFormat="1" applyFont="1" applyBorder="1" applyAlignment="1">
      <alignment/>
    </xf>
    <xf numFmtId="201" fontId="13" fillId="0" borderId="13" xfId="0" applyNumberFormat="1" applyFont="1" applyBorder="1" applyAlignment="1">
      <alignment horizontal="right"/>
    </xf>
    <xf numFmtId="201" fontId="11" fillId="0" borderId="13" xfId="0" applyNumberFormat="1" applyFont="1" applyBorder="1" applyAlignment="1">
      <alignment/>
    </xf>
    <xf numFmtId="201" fontId="4" fillId="0" borderId="17" xfId="0" applyNumberFormat="1" applyFont="1" applyBorder="1" applyAlignment="1">
      <alignment/>
    </xf>
    <xf numFmtId="1" fontId="11" fillId="0" borderId="16" xfId="0" applyNumberFormat="1" applyFont="1" applyBorder="1" applyAlignment="1">
      <alignment horizontal="left" vertical="top" wrapText="1"/>
    </xf>
    <xf numFmtId="201" fontId="4" fillId="0" borderId="16" xfId="0" applyNumberFormat="1" applyFont="1" applyBorder="1" applyAlignment="1">
      <alignment/>
    </xf>
    <xf numFmtId="1" fontId="4" fillId="0" borderId="26" xfId="0" applyNumberFormat="1" applyFont="1" applyBorder="1" applyAlignment="1">
      <alignment horizontal="left" wrapText="1"/>
    </xf>
    <xf numFmtId="201" fontId="11" fillId="0" borderId="26" xfId="0" applyNumberFormat="1" applyFont="1" applyBorder="1" applyAlignment="1">
      <alignment/>
    </xf>
    <xf numFmtId="1" fontId="13" fillId="0" borderId="22" xfId="0" applyNumberFormat="1" applyFont="1" applyBorder="1" applyAlignment="1">
      <alignment horizontal="left" wrapText="1"/>
    </xf>
    <xf numFmtId="201" fontId="13" fillId="0" borderId="22" xfId="0" applyNumberFormat="1" applyFont="1" applyBorder="1" applyAlignment="1">
      <alignment/>
    </xf>
    <xf numFmtId="1" fontId="17" fillId="0" borderId="0" xfId="0" applyNumberFormat="1" applyFont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zoomScalePageLayoutView="0" workbookViewId="0" topLeftCell="A1">
      <selection activeCell="B32" sqref="B32:D34"/>
    </sheetView>
  </sheetViews>
  <sheetFormatPr defaultColWidth="9.00390625" defaultRowHeight="12.75"/>
  <cols>
    <col min="1" max="1" width="58.625" style="1" customWidth="1"/>
    <col min="2" max="2" width="17.875" style="0" customWidth="1"/>
    <col min="3" max="3" width="15.875" style="0" customWidth="1"/>
    <col min="4" max="4" width="14.875" style="0" customWidth="1"/>
    <col min="5" max="5" width="15.75390625" style="0" customWidth="1"/>
    <col min="7" max="7" width="25.75390625" style="0" customWidth="1"/>
  </cols>
  <sheetData>
    <row r="1" spans="1:5" ht="28.5" customHeight="1">
      <c r="A1" s="97" t="s">
        <v>15</v>
      </c>
      <c r="B1" s="97"/>
      <c r="C1" s="97"/>
      <c r="D1" s="97"/>
      <c r="E1" s="97"/>
    </row>
    <row r="2" spans="1:5" ht="26.25" customHeight="1">
      <c r="A2" s="97" t="s">
        <v>0</v>
      </c>
      <c r="B2" s="97"/>
      <c r="C2" s="97"/>
      <c r="D2" s="97"/>
      <c r="E2" s="97"/>
    </row>
    <row r="3" spans="1:5" ht="25.5" customHeight="1">
      <c r="A3" s="97" t="s">
        <v>52</v>
      </c>
      <c r="B3" s="97"/>
      <c r="C3" s="97"/>
      <c r="D3" s="97"/>
      <c r="E3" s="97"/>
    </row>
    <row r="4" spans="1:5" ht="24" customHeight="1" thickBot="1">
      <c r="A4" s="68" t="s">
        <v>51</v>
      </c>
      <c r="C4" s="38"/>
      <c r="D4" s="5"/>
      <c r="E4" s="19" t="s">
        <v>14</v>
      </c>
    </row>
    <row r="5" spans="1:6" ht="64.5" customHeight="1">
      <c r="A5" s="98" t="s">
        <v>8</v>
      </c>
      <c r="B5" s="101" t="s">
        <v>45</v>
      </c>
      <c r="C5" s="101" t="s">
        <v>50</v>
      </c>
      <c r="D5" s="101" t="s">
        <v>53</v>
      </c>
      <c r="E5" s="104" t="s">
        <v>54</v>
      </c>
      <c r="F5" s="69"/>
    </row>
    <row r="6" spans="1:6" ht="16.5" customHeight="1">
      <c r="A6" s="99"/>
      <c r="B6" s="102"/>
      <c r="C6" s="102"/>
      <c r="D6" s="102"/>
      <c r="E6" s="105"/>
      <c r="F6" s="69"/>
    </row>
    <row r="7" spans="1:6" ht="0.75" customHeight="1" thickBot="1">
      <c r="A7" s="100"/>
      <c r="B7" s="103"/>
      <c r="C7" s="103"/>
      <c r="D7" s="103"/>
      <c r="E7" s="106"/>
      <c r="F7" s="70"/>
    </row>
    <row r="8" spans="1:6" ht="16.5" customHeight="1" thickBot="1">
      <c r="A8" s="16">
        <v>1</v>
      </c>
      <c r="B8" s="17">
        <v>2</v>
      </c>
      <c r="C8" s="17">
        <v>3</v>
      </c>
      <c r="D8" s="17">
        <v>4</v>
      </c>
      <c r="E8" s="18">
        <v>5</v>
      </c>
      <c r="F8" s="70"/>
    </row>
    <row r="9" spans="1:7" ht="30" customHeight="1">
      <c r="A9" s="7" t="s">
        <v>22</v>
      </c>
      <c r="B9" s="30"/>
      <c r="C9" s="29">
        <v>7.402</v>
      </c>
      <c r="D9" s="71" t="s">
        <v>46</v>
      </c>
      <c r="E9" s="27">
        <f aca="true" t="shared" si="0" ref="E9:E31">C9-B9</f>
        <v>7.402</v>
      </c>
      <c r="G9" s="4"/>
    </row>
    <row r="10" spans="1:7" ht="21.75" customHeight="1">
      <c r="A10" s="7" t="s">
        <v>19</v>
      </c>
      <c r="B10" s="25">
        <v>8000</v>
      </c>
      <c r="C10" s="28">
        <v>12235.949</v>
      </c>
      <c r="D10" s="25">
        <f aca="true" t="shared" si="1" ref="D10:D15">C10/B10*100</f>
        <v>152.9493625</v>
      </c>
      <c r="E10" s="26">
        <f>C10-B10</f>
        <v>4235.9490000000005</v>
      </c>
      <c r="G10" s="4"/>
    </row>
    <row r="11" spans="1:7" ht="34.5" customHeight="1">
      <c r="A11" s="7" t="s">
        <v>47</v>
      </c>
      <c r="B11" s="25"/>
      <c r="C11" s="29">
        <v>-0.076</v>
      </c>
      <c r="D11" s="71" t="s">
        <v>46</v>
      </c>
      <c r="E11" s="27">
        <f>C11-B11</f>
        <v>-0.076</v>
      </c>
      <c r="G11" s="4"/>
    </row>
    <row r="12" spans="1:7" ht="46.5" customHeight="1">
      <c r="A12" s="6" t="s">
        <v>16</v>
      </c>
      <c r="B12" s="25">
        <v>150</v>
      </c>
      <c r="C12" s="29">
        <v>696.203</v>
      </c>
      <c r="D12" s="24">
        <f t="shared" si="1"/>
        <v>464.1353333333333</v>
      </c>
      <c r="E12" s="27">
        <f t="shared" si="0"/>
        <v>546.203</v>
      </c>
      <c r="G12" s="4"/>
    </row>
    <row r="13" spans="1:7" ht="52.5" customHeight="1">
      <c r="A13" s="7" t="s">
        <v>20</v>
      </c>
      <c r="B13" s="25">
        <v>458.2</v>
      </c>
      <c r="C13" s="29">
        <v>577.348</v>
      </c>
      <c r="D13" s="24">
        <f t="shared" si="1"/>
        <v>126.00349192492362</v>
      </c>
      <c r="E13" s="27">
        <f t="shared" si="0"/>
        <v>119.14799999999997</v>
      </c>
      <c r="G13" s="4"/>
    </row>
    <row r="14" spans="1:7" ht="64.5" customHeight="1">
      <c r="A14" s="7" t="s">
        <v>17</v>
      </c>
      <c r="B14" s="25">
        <v>8.4</v>
      </c>
      <c r="C14" s="29">
        <v>15.096</v>
      </c>
      <c r="D14" s="24">
        <f t="shared" si="1"/>
        <v>179.71428571428572</v>
      </c>
      <c r="E14" s="27">
        <f t="shared" si="0"/>
        <v>6.696</v>
      </c>
      <c r="G14" s="4"/>
    </row>
    <row r="15" spans="1:8" ht="25.5" customHeight="1">
      <c r="A15" s="6" t="s">
        <v>21</v>
      </c>
      <c r="B15" s="25">
        <v>67109.216</v>
      </c>
      <c r="C15" s="28">
        <v>101110.287</v>
      </c>
      <c r="D15" s="24">
        <f t="shared" si="1"/>
        <v>150.66527822348573</v>
      </c>
      <c r="E15" s="27">
        <f t="shared" si="0"/>
        <v>34001.070999999996</v>
      </c>
      <c r="G15" s="4"/>
      <c r="H15" s="32"/>
    </row>
    <row r="16" spans="1:7" ht="23.25" customHeight="1" thickBot="1">
      <c r="A16" s="6" t="s">
        <v>33</v>
      </c>
      <c r="B16" s="25"/>
      <c r="C16" s="28">
        <v>621.262</v>
      </c>
      <c r="D16" s="71" t="s">
        <v>46</v>
      </c>
      <c r="E16" s="27">
        <f t="shared" si="0"/>
        <v>621.262</v>
      </c>
      <c r="G16" s="4"/>
    </row>
    <row r="17" spans="1:7" ht="24.75" customHeight="1" thickBot="1">
      <c r="A17" s="22" t="s">
        <v>34</v>
      </c>
      <c r="B17" s="72">
        <f>SUM(B9:B16)</f>
        <v>75725.816</v>
      </c>
      <c r="C17" s="72">
        <f>SUM(C9:C16)</f>
        <v>115263.471</v>
      </c>
      <c r="D17" s="72">
        <f>C17/B17*100</f>
        <v>152.2115932035648</v>
      </c>
      <c r="E17" s="73">
        <f t="shared" si="0"/>
        <v>39537.655</v>
      </c>
      <c r="G17" s="32"/>
    </row>
    <row r="18" spans="1:7" ht="39" customHeight="1">
      <c r="A18" s="21" t="s">
        <v>10</v>
      </c>
      <c r="B18" s="74">
        <f>SUM(B19:B21)</f>
        <v>473349.75899999996</v>
      </c>
      <c r="C18" s="74">
        <f>SUM(C19:C21)</f>
        <v>411718.741</v>
      </c>
      <c r="D18" s="74">
        <f>C18/B18*100</f>
        <v>86.97981422232012</v>
      </c>
      <c r="E18" s="75">
        <f t="shared" si="0"/>
        <v>-61631.01799999998</v>
      </c>
      <c r="G18" s="32"/>
    </row>
    <row r="19" spans="1:7" ht="318.75" customHeight="1">
      <c r="A19" s="76" t="s">
        <v>48</v>
      </c>
      <c r="B19" s="58">
        <v>742.159</v>
      </c>
      <c r="C19" s="59">
        <v>742.159</v>
      </c>
      <c r="D19" s="58">
        <f>C19/B19*100</f>
        <v>100</v>
      </c>
      <c r="E19" s="60">
        <f>C19-B19</f>
        <v>0</v>
      </c>
      <c r="G19" s="32"/>
    </row>
    <row r="20" spans="1:7" ht="90.75" customHeight="1">
      <c r="A20" s="15" t="s">
        <v>49</v>
      </c>
      <c r="B20" s="58">
        <v>121583.3</v>
      </c>
      <c r="C20" s="59">
        <v>59952.282</v>
      </c>
      <c r="D20" s="58">
        <f>C20/B20*100</f>
        <v>49.30963545157929</v>
      </c>
      <c r="E20" s="60">
        <f>C20-B20</f>
        <v>-61631.018000000004</v>
      </c>
      <c r="G20" s="32"/>
    </row>
    <row r="21" spans="1:5" ht="81.75" customHeight="1">
      <c r="A21" s="61" t="s">
        <v>35</v>
      </c>
      <c r="B21" s="58">
        <v>351024.3</v>
      </c>
      <c r="C21" s="59">
        <v>351024.3</v>
      </c>
      <c r="D21" s="58">
        <f>C21/B21*100</f>
        <v>100</v>
      </c>
      <c r="E21" s="60">
        <f t="shared" si="0"/>
        <v>0</v>
      </c>
    </row>
    <row r="22" spans="1:5" ht="166.5" customHeight="1" hidden="1">
      <c r="A22" s="15" t="s">
        <v>36</v>
      </c>
      <c r="B22" s="58"/>
      <c r="C22" s="77"/>
      <c r="D22" s="58" t="e">
        <f aca="true" t="shared" si="2" ref="D22:D27">C22/B22*100</f>
        <v>#DIV/0!</v>
      </c>
      <c r="E22" s="60">
        <f t="shared" si="0"/>
        <v>0</v>
      </c>
    </row>
    <row r="23" spans="1:5" ht="66" customHeight="1" hidden="1">
      <c r="A23" s="15" t="s">
        <v>37</v>
      </c>
      <c r="B23" s="58"/>
      <c r="C23" s="59"/>
      <c r="D23" s="58" t="e">
        <f t="shared" si="2"/>
        <v>#DIV/0!</v>
      </c>
      <c r="E23" s="60">
        <f t="shared" si="0"/>
        <v>0</v>
      </c>
    </row>
    <row r="24" spans="1:5" ht="64.5" customHeight="1" hidden="1">
      <c r="A24" s="31" t="s">
        <v>38</v>
      </c>
      <c r="B24" s="58"/>
      <c r="C24" s="59"/>
      <c r="D24" s="58" t="e">
        <f t="shared" si="2"/>
        <v>#DIV/0!</v>
      </c>
      <c r="E24" s="60">
        <f t="shared" si="0"/>
        <v>0</v>
      </c>
    </row>
    <row r="25" spans="1:5" ht="66" customHeight="1" hidden="1">
      <c r="A25" s="31" t="s">
        <v>39</v>
      </c>
      <c r="B25" s="58"/>
      <c r="C25" s="59"/>
      <c r="D25" s="58" t="e">
        <f t="shared" si="2"/>
        <v>#DIV/0!</v>
      </c>
      <c r="E25" s="60">
        <f t="shared" si="0"/>
        <v>0</v>
      </c>
    </row>
    <row r="26" spans="1:5" ht="109.5" customHeight="1" hidden="1">
      <c r="A26" s="62" t="s">
        <v>40</v>
      </c>
      <c r="B26" s="78"/>
      <c r="C26" s="77"/>
      <c r="D26" s="58" t="e">
        <f t="shared" si="2"/>
        <v>#DIV/0!</v>
      </c>
      <c r="E26" s="60">
        <f t="shared" si="0"/>
        <v>0</v>
      </c>
    </row>
    <row r="27" spans="1:5" ht="36.75" customHeight="1">
      <c r="A27" s="63" t="s">
        <v>41</v>
      </c>
      <c r="B27" s="64">
        <f>SUM(B28:B30)</f>
        <v>78205.039</v>
      </c>
      <c r="C27" s="64">
        <f>SUM(C28:C30)</f>
        <v>61438.193</v>
      </c>
      <c r="D27" s="64">
        <f t="shared" si="2"/>
        <v>78.560401971029</v>
      </c>
      <c r="E27" s="65">
        <f t="shared" si="0"/>
        <v>-16766.846000000005</v>
      </c>
    </row>
    <row r="28" spans="1:5" ht="76.5" customHeight="1">
      <c r="A28" s="31" t="s">
        <v>42</v>
      </c>
      <c r="B28" s="58">
        <v>562.7</v>
      </c>
      <c r="C28" s="59">
        <v>562.7</v>
      </c>
      <c r="D28" s="58">
        <f>C28/B28*100</f>
        <v>100</v>
      </c>
      <c r="E28" s="60">
        <f t="shared" si="0"/>
        <v>0</v>
      </c>
    </row>
    <row r="29" spans="1:5" ht="36" customHeight="1">
      <c r="A29" s="66" t="s">
        <v>43</v>
      </c>
      <c r="B29" s="58">
        <v>1478.1</v>
      </c>
      <c r="C29" s="59">
        <v>1319.5</v>
      </c>
      <c r="D29" s="58">
        <f>C29/B29*100</f>
        <v>89.27000879507476</v>
      </c>
      <c r="E29" s="60">
        <f t="shared" si="0"/>
        <v>-158.5999999999999</v>
      </c>
    </row>
    <row r="30" spans="1:5" ht="20.25" customHeight="1" thickBot="1">
      <c r="A30" s="66" t="s">
        <v>44</v>
      </c>
      <c r="B30" s="58">
        <v>76164.239</v>
      </c>
      <c r="C30" s="59">
        <v>59555.993</v>
      </c>
      <c r="D30" s="58">
        <f>C30/B30*100</f>
        <v>78.19416800054945</v>
      </c>
      <c r="E30" s="60">
        <f>C30-B30</f>
        <v>-16608.246</v>
      </c>
    </row>
    <row r="31" spans="1:5" ht="27" customHeight="1" thickBot="1">
      <c r="A31" s="23" t="s">
        <v>9</v>
      </c>
      <c r="B31" s="79">
        <f>B17+B18+B27</f>
        <v>627280.614</v>
      </c>
      <c r="C31" s="79">
        <f>C17+C18+C27+0.1</f>
        <v>588420.5049999999</v>
      </c>
      <c r="D31" s="79">
        <f>C31/B31*100</f>
        <v>93.80498804957487</v>
      </c>
      <c r="E31" s="80">
        <f t="shared" si="0"/>
        <v>-38860.109000000055</v>
      </c>
    </row>
    <row r="32" spans="1:5" ht="54.75" customHeight="1">
      <c r="A32" s="35"/>
      <c r="B32" s="52"/>
      <c r="C32" s="52"/>
      <c r="D32" s="81"/>
      <c r="E32" s="81"/>
    </row>
    <row r="33" spans="2:4" ht="38.25" customHeight="1">
      <c r="B33" s="4"/>
      <c r="C33" s="32"/>
      <c r="D33" s="4"/>
    </row>
    <row r="34" spans="2:3" ht="35.25" customHeight="1">
      <c r="B34" s="4"/>
      <c r="C34" s="32"/>
    </row>
    <row r="35" spans="2:3" ht="24.75" customHeight="1">
      <c r="B35" s="32"/>
      <c r="C35" s="32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/>
  <pageMargins left="0.5511811023622047" right="0.1968503937007874" top="0.43" bottom="0.07874015748031496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view="pageBreakPreview" zoomScale="93" zoomScaleNormal="75" zoomScaleSheetLayoutView="93" zoomScalePageLayoutView="0" workbookViewId="0" topLeftCell="A25">
      <selection activeCell="C29" sqref="C29"/>
    </sheetView>
  </sheetViews>
  <sheetFormatPr defaultColWidth="9.00390625" defaultRowHeight="12.75"/>
  <cols>
    <col min="1" max="1" width="51.875" style="1" customWidth="1"/>
    <col min="2" max="2" width="17.00390625" style="0" customWidth="1"/>
    <col min="3" max="3" width="17.125" style="0" customWidth="1"/>
    <col min="4" max="4" width="12.875" style="0" customWidth="1"/>
    <col min="5" max="5" width="15.625" style="0" customWidth="1"/>
    <col min="6" max="6" width="14.875" style="0" customWidth="1"/>
    <col min="7" max="7" width="14.25390625" style="0" customWidth="1"/>
    <col min="8" max="8" width="11.25390625" style="0" customWidth="1"/>
  </cols>
  <sheetData>
    <row r="1" spans="1:5" ht="25.5" customHeight="1">
      <c r="A1" s="107" t="s">
        <v>18</v>
      </c>
      <c r="B1" s="107"/>
      <c r="C1" s="107"/>
      <c r="D1" s="107"/>
      <c r="E1" s="107"/>
    </row>
    <row r="2" spans="1:5" ht="21.75" customHeight="1">
      <c r="A2" s="107" t="s">
        <v>0</v>
      </c>
      <c r="B2" s="107"/>
      <c r="C2" s="107"/>
      <c r="D2" s="107"/>
      <c r="E2" s="107"/>
    </row>
    <row r="3" spans="1:5" ht="24" customHeight="1">
      <c r="A3" s="108" t="s">
        <v>52</v>
      </c>
      <c r="B3" s="108"/>
      <c r="C3" s="108"/>
      <c r="D3" s="108"/>
      <c r="E3" s="108"/>
    </row>
    <row r="4" spans="1:5" ht="17.25" customHeight="1">
      <c r="A4" s="34" t="s">
        <v>51</v>
      </c>
      <c r="B4" s="13"/>
      <c r="C4" s="14"/>
      <c r="D4" s="20"/>
      <c r="E4" s="56" t="s">
        <v>1</v>
      </c>
    </row>
    <row r="5" spans="1:6" ht="66" customHeight="1">
      <c r="A5" s="109" t="s">
        <v>2</v>
      </c>
      <c r="B5" s="111" t="s">
        <v>55</v>
      </c>
      <c r="C5" s="111" t="s">
        <v>50</v>
      </c>
      <c r="D5" s="111" t="s">
        <v>56</v>
      </c>
      <c r="E5" s="115" t="s">
        <v>57</v>
      </c>
      <c r="F5" s="2"/>
    </row>
    <row r="6" spans="1:6" ht="5.25" customHeight="1" hidden="1">
      <c r="A6" s="110"/>
      <c r="B6" s="112"/>
      <c r="C6" s="112"/>
      <c r="D6" s="113"/>
      <c r="E6" s="112"/>
      <c r="F6" s="2"/>
    </row>
    <row r="7" spans="1:6" ht="6" customHeight="1">
      <c r="A7" s="109"/>
      <c r="B7" s="111"/>
      <c r="C7" s="111"/>
      <c r="D7" s="114"/>
      <c r="E7" s="116"/>
      <c r="F7" s="3"/>
    </row>
    <row r="8" spans="1:6" ht="14.25" customHeight="1">
      <c r="A8" s="46">
        <v>1</v>
      </c>
      <c r="B8" s="47">
        <v>2</v>
      </c>
      <c r="C8" s="47">
        <v>3</v>
      </c>
      <c r="D8" s="47">
        <v>4</v>
      </c>
      <c r="E8" s="47" t="s">
        <v>23</v>
      </c>
      <c r="F8" s="3"/>
    </row>
    <row r="9" spans="1:6" ht="19.5" customHeight="1">
      <c r="A9" s="82" t="s">
        <v>11</v>
      </c>
      <c r="B9" s="83">
        <v>510</v>
      </c>
      <c r="C9" s="83">
        <v>510</v>
      </c>
      <c r="D9" s="83">
        <f aca="true" t="shared" si="0" ref="D9:D23">C9/B9*100</f>
        <v>100</v>
      </c>
      <c r="E9" s="83">
        <f aca="true" t="shared" si="1" ref="E9:E23">C9-B9</f>
        <v>0</v>
      </c>
      <c r="F9" s="3"/>
    </row>
    <row r="10" spans="1:5" ht="21" customHeight="1">
      <c r="A10" s="45" t="s">
        <v>3</v>
      </c>
      <c r="B10" s="83">
        <v>94240.48949</v>
      </c>
      <c r="C10" s="83">
        <v>89774.59655</v>
      </c>
      <c r="D10" s="83">
        <f t="shared" si="0"/>
        <v>95.26117387105265</v>
      </c>
      <c r="E10" s="83">
        <f t="shared" si="1"/>
        <v>-4465.892940000005</v>
      </c>
    </row>
    <row r="11" spans="1:5" ht="21" customHeight="1">
      <c r="A11" s="45" t="s">
        <v>4</v>
      </c>
      <c r="B11" s="83">
        <v>116132.55404</v>
      </c>
      <c r="C11" s="83">
        <v>98646.311</v>
      </c>
      <c r="D11" s="83">
        <f t="shared" si="0"/>
        <v>84.94285845640049</v>
      </c>
      <c r="E11" s="83">
        <f t="shared" si="1"/>
        <v>-17486.24304</v>
      </c>
    </row>
    <row r="12" spans="1:5" ht="27" customHeight="1">
      <c r="A12" s="45" t="s">
        <v>5</v>
      </c>
      <c r="B12" s="83">
        <v>31716.81036</v>
      </c>
      <c r="C12" s="83">
        <v>31524.23856</v>
      </c>
      <c r="D12" s="83">
        <f t="shared" si="0"/>
        <v>99.39283995517134</v>
      </c>
      <c r="E12" s="83">
        <f t="shared" si="1"/>
        <v>-192.5717999999979</v>
      </c>
    </row>
    <row r="13" spans="1:5" ht="21" customHeight="1">
      <c r="A13" s="45" t="s">
        <v>12</v>
      </c>
      <c r="B13" s="83">
        <v>9000.09696</v>
      </c>
      <c r="C13" s="83">
        <v>8349.31683</v>
      </c>
      <c r="D13" s="83">
        <f t="shared" si="0"/>
        <v>92.76918756661927</v>
      </c>
      <c r="E13" s="83">
        <f t="shared" si="1"/>
        <v>-650.780130000001</v>
      </c>
    </row>
    <row r="14" spans="1:5" ht="19.5" customHeight="1">
      <c r="A14" s="45" t="s">
        <v>6</v>
      </c>
      <c r="B14" s="83">
        <v>54167.884</v>
      </c>
      <c r="C14" s="83">
        <v>54158.48871</v>
      </c>
      <c r="D14" s="83">
        <f t="shared" si="0"/>
        <v>99.98265523903426</v>
      </c>
      <c r="E14" s="83">
        <f t="shared" si="1"/>
        <v>-9.395290000000386</v>
      </c>
    </row>
    <row r="15" spans="1:5" ht="21.75" customHeight="1">
      <c r="A15" s="45" t="s">
        <v>24</v>
      </c>
      <c r="B15" s="84">
        <f>B16+B17+B18+B19</f>
        <v>878944.25925</v>
      </c>
      <c r="C15" s="84">
        <f>C16+C17+C18+C19</f>
        <v>705971.62537</v>
      </c>
      <c r="D15" s="83">
        <f t="shared" si="0"/>
        <v>80.32040916592402</v>
      </c>
      <c r="E15" s="83">
        <f t="shared" si="1"/>
        <v>-172972.63387999998</v>
      </c>
    </row>
    <row r="16" spans="1:7" ht="32.25" customHeight="1">
      <c r="A16" s="45" t="s">
        <v>25</v>
      </c>
      <c r="B16" s="84">
        <v>730</v>
      </c>
      <c r="C16" s="84">
        <v>460.5616</v>
      </c>
      <c r="D16" s="83">
        <f t="shared" si="0"/>
        <v>63.090630136986306</v>
      </c>
      <c r="E16" s="83">
        <f t="shared" si="1"/>
        <v>-269.4384</v>
      </c>
      <c r="F16" s="8"/>
      <c r="G16" s="32"/>
    </row>
    <row r="17" spans="1:5" ht="21.75" customHeight="1">
      <c r="A17" s="45" t="s">
        <v>26</v>
      </c>
      <c r="B17" s="83">
        <v>469948.5729</v>
      </c>
      <c r="C17" s="83">
        <v>339368.27276</v>
      </c>
      <c r="D17" s="83">
        <f t="shared" si="0"/>
        <v>72.21391708156413</v>
      </c>
      <c r="E17" s="83">
        <f t="shared" si="1"/>
        <v>-130580.30014</v>
      </c>
    </row>
    <row r="18" spans="1:5" ht="30" customHeight="1">
      <c r="A18" s="45" t="s">
        <v>27</v>
      </c>
      <c r="B18" s="85">
        <v>406873.68635</v>
      </c>
      <c r="C18" s="83">
        <v>364750.81501</v>
      </c>
      <c r="D18" s="83">
        <f t="shared" si="0"/>
        <v>89.64718713616561</v>
      </c>
      <c r="E18" s="83">
        <f t="shared" si="1"/>
        <v>-42122.871339999954</v>
      </c>
    </row>
    <row r="19" spans="1:5" ht="34.5" customHeight="1">
      <c r="A19" s="45" t="s">
        <v>28</v>
      </c>
      <c r="B19" s="85">
        <v>1392</v>
      </c>
      <c r="C19" s="83">
        <v>1391.976</v>
      </c>
      <c r="D19" s="83">
        <f t="shared" si="0"/>
        <v>99.99827586206898</v>
      </c>
      <c r="E19" s="83">
        <f t="shared" si="1"/>
        <v>-0.023999999999887223</v>
      </c>
    </row>
    <row r="20" spans="1:5" ht="21.75" customHeight="1">
      <c r="A20" s="45" t="s">
        <v>29</v>
      </c>
      <c r="B20" s="83">
        <f>B21</f>
        <v>16550.05311</v>
      </c>
      <c r="C20" s="83">
        <f>C21</f>
        <v>11385.4923</v>
      </c>
      <c r="D20" s="83">
        <f t="shared" si="0"/>
        <v>68.79429464259889</v>
      </c>
      <c r="E20" s="83">
        <f t="shared" si="1"/>
        <v>-5164.560810000001</v>
      </c>
    </row>
    <row r="21" spans="1:5" ht="24" customHeight="1" thickBot="1">
      <c r="A21" s="45" t="s">
        <v>30</v>
      </c>
      <c r="B21" s="83">
        <v>16550.05311</v>
      </c>
      <c r="C21" s="83">
        <v>11385.4923</v>
      </c>
      <c r="D21" s="83">
        <f t="shared" si="0"/>
        <v>68.79429464259889</v>
      </c>
      <c r="E21" s="83">
        <f t="shared" si="1"/>
        <v>-5164.560810000001</v>
      </c>
    </row>
    <row r="22" spans="1:6" ht="24" customHeight="1" thickBot="1">
      <c r="A22" s="86" t="s">
        <v>13</v>
      </c>
      <c r="B22" s="87">
        <f>B9+B10+B11+B12+B13+B14+B15+B20</f>
        <v>1201262.14721</v>
      </c>
      <c r="C22" s="88">
        <f>C9+C10+C11+C12+C13+C14+C15+C20</f>
        <v>1000320.06932</v>
      </c>
      <c r="D22" s="87">
        <f t="shared" si="0"/>
        <v>83.27242073208588</v>
      </c>
      <c r="E22" s="87">
        <f t="shared" si="1"/>
        <v>-200942.07789000007</v>
      </c>
      <c r="F22" s="32"/>
    </row>
    <row r="23" spans="1:9" ht="49.5" customHeight="1" thickBot="1">
      <c r="A23" s="48" t="s">
        <v>31</v>
      </c>
      <c r="B23" s="89">
        <v>10041.332</v>
      </c>
      <c r="C23" s="89">
        <v>9869.91973</v>
      </c>
      <c r="D23" s="89">
        <f t="shared" si="0"/>
        <v>98.29293294953298</v>
      </c>
      <c r="E23" s="89">
        <f t="shared" si="1"/>
        <v>-171.41227000000072</v>
      </c>
      <c r="F23" s="32"/>
      <c r="G23" s="32"/>
      <c r="H23" s="32"/>
      <c r="I23" s="32"/>
    </row>
    <row r="24" spans="1:8" ht="25.5" customHeight="1" thickBot="1">
      <c r="A24" s="86" t="s">
        <v>7</v>
      </c>
      <c r="B24" s="87">
        <f>B22+B23</f>
        <v>1211303.47921</v>
      </c>
      <c r="C24" s="87">
        <f>C22+C23</f>
        <v>1010189.98905</v>
      </c>
      <c r="D24" s="87">
        <f aca="true" t="shared" si="2" ref="D24:D31">C24/B24*100</f>
        <v>83.3969361426119</v>
      </c>
      <c r="E24" s="87">
        <f aca="true" t="shared" si="3" ref="E24:E31">C24-B24</f>
        <v>-201113.49016000004</v>
      </c>
      <c r="G24" s="32"/>
      <c r="H24" s="32"/>
    </row>
    <row r="25" spans="1:5" ht="63" customHeight="1">
      <c r="A25" s="57" t="s">
        <v>58</v>
      </c>
      <c r="B25" s="90">
        <f>B26</f>
        <v>742.159</v>
      </c>
      <c r="C25" s="90">
        <f>C26</f>
        <v>742.159</v>
      </c>
      <c r="D25" s="90">
        <f t="shared" si="2"/>
        <v>100</v>
      </c>
      <c r="E25" s="90">
        <f t="shared" si="3"/>
        <v>0</v>
      </c>
    </row>
    <row r="26" spans="1:5" ht="341.25" customHeight="1">
      <c r="A26" s="91" t="s">
        <v>59</v>
      </c>
      <c r="B26" s="84">
        <v>742.159</v>
      </c>
      <c r="C26" s="84">
        <v>742.159</v>
      </c>
      <c r="D26" s="84">
        <f t="shared" si="2"/>
        <v>100</v>
      </c>
      <c r="E26" s="84">
        <f t="shared" si="3"/>
        <v>0</v>
      </c>
    </row>
    <row r="27" spans="1:9" ht="67.5" customHeight="1">
      <c r="A27" s="57" t="s">
        <v>32</v>
      </c>
      <c r="B27" s="90">
        <f>B28</f>
        <v>42379.63778</v>
      </c>
      <c r="C27" s="90">
        <f>C28</f>
        <v>41124.56574</v>
      </c>
      <c r="D27" s="92">
        <f t="shared" si="2"/>
        <v>97.03850220118612</v>
      </c>
      <c r="E27" s="92">
        <f t="shared" si="3"/>
        <v>-1255.072039999999</v>
      </c>
      <c r="G27" s="32"/>
      <c r="I27" s="32"/>
    </row>
    <row r="28" spans="1:7" ht="21" customHeight="1" thickBot="1">
      <c r="A28" s="45" t="s">
        <v>44</v>
      </c>
      <c r="B28" s="84">
        <v>42379.63778</v>
      </c>
      <c r="C28" s="84">
        <v>41124.56574</v>
      </c>
      <c r="D28" s="84">
        <f t="shared" si="2"/>
        <v>97.03850220118612</v>
      </c>
      <c r="E28" s="84">
        <f t="shared" si="3"/>
        <v>-1255.072039999999</v>
      </c>
      <c r="F28" s="50"/>
      <c r="G28" s="50"/>
    </row>
    <row r="29" spans="1:5" ht="26.25" customHeight="1" thickBot="1">
      <c r="A29" s="86" t="s">
        <v>7</v>
      </c>
      <c r="B29" s="87">
        <f>B24+B25+B27</f>
        <v>1254425.27599</v>
      </c>
      <c r="C29" s="87">
        <f>C24+C25+C27</f>
        <v>1052056.71379</v>
      </c>
      <c r="D29" s="87">
        <f t="shared" si="2"/>
        <v>83.8676271856616</v>
      </c>
      <c r="E29" s="87">
        <f t="shared" si="3"/>
        <v>-202368.56220000004</v>
      </c>
    </row>
    <row r="30" spans="1:5" ht="23.25" customHeight="1" thickBot="1">
      <c r="A30" s="93" t="s">
        <v>60</v>
      </c>
      <c r="B30" s="94">
        <v>373.37027</v>
      </c>
      <c r="C30" s="94">
        <v>-344.05209</v>
      </c>
      <c r="D30" s="94">
        <f t="shared" si="2"/>
        <v>-92.14769295905644</v>
      </c>
      <c r="E30" s="94">
        <f t="shared" si="3"/>
        <v>-717.42236</v>
      </c>
    </row>
    <row r="31" spans="1:7" ht="27.75" customHeight="1">
      <c r="A31" s="95" t="s">
        <v>61</v>
      </c>
      <c r="B31" s="96">
        <f>B29+B30</f>
        <v>1254798.64626</v>
      </c>
      <c r="C31" s="96">
        <f>C29+C30</f>
        <v>1051712.6617</v>
      </c>
      <c r="D31" s="96">
        <f t="shared" si="2"/>
        <v>83.81525313520942</v>
      </c>
      <c r="E31" s="96">
        <f t="shared" si="3"/>
        <v>-203085.98456</v>
      </c>
      <c r="G31" s="32"/>
    </row>
    <row r="32" spans="1:5" s="10" customFormat="1" ht="27.75" customHeight="1">
      <c r="A32" s="35"/>
      <c r="B32" s="53"/>
      <c r="C32" s="51"/>
      <c r="D32" s="54"/>
      <c r="E32" s="44"/>
    </row>
    <row r="33" spans="1:5" s="10" customFormat="1" ht="21" customHeight="1">
      <c r="A33" s="11"/>
      <c r="B33" s="40"/>
      <c r="C33" s="40"/>
      <c r="D33" s="33"/>
      <c r="E33" s="67"/>
    </row>
    <row r="34" spans="1:5" s="10" customFormat="1" ht="21" customHeight="1">
      <c r="A34" s="37"/>
      <c r="B34" s="41"/>
      <c r="C34" s="42"/>
      <c r="D34" s="55"/>
      <c r="E34" s="9"/>
    </row>
    <row r="35" spans="2:3" ht="15">
      <c r="B35" s="43"/>
      <c r="C35" s="43"/>
    </row>
    <row r="36" spans="2:3" ht="12.75">
      <c r="B36" s="4"/>
      <c r="C36" s="4"/>
    </row>
    <row r="37" spans="2:4" ht="25.5" customHeight="1">
      <c r="B37" s="12"/>
      <c r="C37" s="4"/>
      <c r="D37" s="4"/>
    </row>
    <row r="38" spans="2:3" ht="20.25">
      <c r="B38" s="36"/>
      <c r="C38" s="49"/>
    </row>
    <row r="39" spans="2:3" ht="12.75">
      <c r="B39" s="32"/>
      <c r="C39" s="32"/>
    </row>
    <row r="40" spans="2:3" ht="23.25">
      <c r="B40" s="39"/>
      <c r="C40" s="4"/>
    </row>
    <row r="41" ht="12.75">
      <c r="C41" s="1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 horizontalCentered="1"/>
  <pageMargins left="0.5905511811023623" right="0.1968503937007874" top="0.2362204724409449" bottom="0.2755905511811024" header="0.2362204724409449" footer="0.1968503937007874"/>
  <pageSetup horizontalDpi="600" verticalDpi="600" orientation="portrait" paperSize="9" scale="80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VGorun</cp:lastModifiedBy>
  <cp:lastPrinted>2020-01-31T12:26:23Z</cp:lastPrinted>
  <dcterms:created xsi:type="dcterms:W3CDTF">2003-03-11T08:59:05Z</dcterms:created>
  <dcterms:modified xsi:type="dcterms:W3CDTF">2020-02-14T16:14:20Z</dcterms:modified>
  <cp:category/>
  <cp:version/>
  <cp:contentType/>
  <cp:contentStatus/>
</cp:coreProperties>
</file>