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8" windowWidth="15480" windowHeight="9240" activeTab="0"/>
  </bookViews>
  <sheets>
    <sheet name="дод.5" sheetId="1" r:id="rId1"/>
  </sheets>
  <definedNames>
    <definedName name="_xlfn.AGGREGATE" hidden="1">#NAME?</definedName>
    <definedName name="_xlnm.Print_Titles" localSheetId="0">'дод.5'!$D:$E,'дод.5'!$9:$16</definedName>
    <definedName name="_xlnm.Print_Area" localSheetId="0">'дод.5'!$D$4:$CT$80</definedName>
  </definedNames>
  <calcPr fullCalcOnLoad="1"/>
</workbook>
</file>

<file path=xl/sharedStrings.xml><?xml version="1.0" encoding="utf-8"?>
<sst xmlns="http://schemas.openxmlformats.org/spreadsheetml/2006/main" count="357" uniqueCount="239">
  <si>
    <t>-</t>
  </si>
  <si>
    <t>О5</t>
  </si>
  <si>
    <t>О3</t>
  </si>
  <si>
    <t>О6</t>
  </si>
  <si>
    <t>O2</t>
  </si>
  <si>
    <t>О9</t>
  </si>
  <si>
    <t>О4</t>
  </si>
  <si>
    <t>Разом по бюджетах  міст обласного значення</t>
  </si>
  <si>
    <t xml:space="preserve">Разом по бюджетах районів </t>
  </si>
  <si>
    <t>Обласний бюджет</t>
  </si>
  <si>
    <t>17501000000</t>
  </si>
  <si>
    <t>17502000000</t>
  </si>
  <si>
    <t>17503000000</t>
  </si>
  <si>
    <t>17504000000</t>
  </si>
  <si>
    <t>17505000000</t>
  </si>
  <si>
    <t>Разом по бюджетах об'єднаних громад</t>
  </si>
  <si>
    <t>Разом по бюджетах районів, міст обласного значення і об'єднаних громад</t>
  </si>
  <si>
    <t>17506000000</t>
  </si>
  <si>
    <t>17507000000</t>
  </si>
  <si>
    <t>17508000000</t>
  </si>
  <si>
    <t>17509000000</t>
  </si>
  <si>
    <t>17510000000</t>
  </si>
  <si>
    <t>17511000000</t>
  </si>
  <si>
    <t>17512000000</t>
  </si>
  <si>
    <t>17513000000</t>
  </si>
  <si>
    <t>17514000000</t>
  </si>
  <si>
    <t>17515000000</t>
  </si>
  <si>
    <t>17516000000</t>
  </si>
  <si>
    <t>17517000000</t>
  </si>
  <si>
    <t>17518000000</t>
  </si>
  <si>
    <t>17519000000</t>
  </si>
  <si>
    <t>17520000000</t>
  </si>
  <si>
    <t>17521000000</t>
  </si>
  <si>
    <t>17522000000</t>
  </si>
  <si>
    <t>17523000000</t>
  </si>
  <si>
    <t>17524000000</t>
  </si>
  <si>
    <t>17525000000</t>
  </si>
  <si>
    <t>Найменування бюджету - одержувача/надавача міжбюджетного трансферту</t>
  </si>
  <si>
    <t>17201100000</t>
  </si>
  <si>
    <t>Бюджет міста Рівного</t>
  </si>
  <si>
    <t>17202100000</t>
  </si>
  <si>
    <t>Бюджет міста Дубна</t>
  </si>
  <si>
    <t>17301200000</t>
  </si>
  <si>
    <t>Районний бюджет Березнівського району</t>
  </si>
  <si>
    <t>17302200000</t>
  </si>
  <si>
    <t>Районний бюджет Володимирецького району</t>
  </si>
  <si>
    <t>17303200000</t>
  </si>
  <si>
    <t>Районний бюджет Гощанського району</t>
  </si>
  <si>
    <t>17304200000</t>
  </si>
  <si>
    <t>Районний бюджет Демидівського району</t>
  </si>
  <si>
    <t>17305200000</t>
  </si>
  <si>
    <t>Районний бюджет Дубенського району</t>
  </si>
  <si>
    <t>17306200000</t>
  </si>
  <si>
    <t>Районний бюджет Дубровицького району</t>
  </si>
  <si>
    <t>17307200000</t>
  </si>
  <si>
    <t>Районний бюджет Зарічненського району</t>
  </si>
  <si>
    <t>17308200000</t>
  </si>
  <si>
    <t>Районний бюджет Здолбунівського району</t>
  </si>
  <si>
    <t>17309200000</t>
  </si>
  <si>
    <t>Районний бюджет Корецького району</t>
  </si>
  <si>
    <t>17310200000</t>
  </si>
  <si>
    <t>Районний бюджет Костопільського району</t>
  </si>
  <si>
    <t>17311200000</t>
  </si>
  <si>
    <t>Районний бюджет Млинівського району</t>
  </si>
  <si>
    <t>17312200000</t>
  </si>
  <si>
    <t>Районний бюджет Острозького району</t>
  </si>
  <si>
    <t>17313200000</t>
  </si>
  <si>
    <t>Районний бюджет Радивилівського району</t>
  </si>
  <si>
    <t>17314200000</t>
  </si>
  <si>
    <t>Районний бюджет Рівненського району</t>
  </si>
  <si>
    <t>17315200000</t>
  </si>
  <si>
    <t>Районний бюджет Рокитнівського району</t>
  </si>
  <si>
    <t>17316200000</t>
  </si>
  <si>
    <t>Районний бюджет Сарненського району</t>
  </si>
  <si>
    <t>Бюджет Бабинської сільської об’єднаної територіальної громади</t>
  </si>
  <si>
    <t>Бюджет Бугринської сільської об’єднаної територіальної громади</t>
  </si>
  <si>
    <t>Бюджет Клесівської селищної об’єднаної територіальної громади</t>
  </si>
  <si>
    <t>Бюджет Миляцької сільської об’єднаної територіальної громади</t>
  </si>
  <si>
    <t>Бюджет Підлозцівської сільської об’єднаної територіальної громади</t>
  </si>
  <si>
    <t>Бюджет Радивилівської міської об’єднаної територіальної громади</t>
  </si>
  <si>
    <t>Бюджет Крупецької сільської об’єднаної територіальної громади</t>
  </si>
  <si>
    <t>Бюджет Привільненської сільської об’єднаної територіальної громади</t>
  </si>
  <si>
    <t>Бюджет Мирогощанської сільської об’єднаної територіальної громади</t>
  </si>
  <si>
    <t>Бюджет Локницької сільської об’єднаної територіальної громади</t>
  </si>
  <si>
    <t>Бюджет Смизької селищної об’єднаної територіальної громади</t>
  </si>
  <si>
    <t>Бюджет Висоцької сільської об’єднаної територіальної громади</t>
  </si>
  <si>
    <t>Бюджет Пісківської сільської об’єднаної територіальної громади</t>
  </si>
  <si>
    <t>Бюджет Козинської сільської об’єднаної територіальної громади</t>
  </si>
  <si>
    <t>Бюджет Млинівської селищної об’єднаної територіальної громади</t>
  </si>
  <si>
    <t>Бюджет Боремельської сільської об’єднаної територіальної громади</t>
  </si>
  <si>
    <t>Бюджет Деражненської сільської об’єднаної територіальної громади</t>
  </si>
  <si>
    <t>Бюджет Острожецької сільської об’єднаної територіальної громади</t>
  </si>
  <si>
    <t>Бюджет Бокіймівської сільської об’єднаної територіальної громади</t>
  </si>
  <si>
    <t>Бюджет Тараканівської сільської об’єднаної територіальної громади</t>
  </si>
  <si>
    <t>Бюджет Ярославицької сільської об’єднаної територіальної громади</t>
  </si>
  <si>
    <t>Бюджет Клеванської селищної об’єднаної територіальної громади</t>
  </si>
  <si>
    <t>Бюджет Немовицької сільської об’єднаної територіальної громади</t>
  </si>
  <si>
    <t>Бюджет Демидівської селищної об’єднаної територіальної громади</t>
  </si>
  <si>
    <t>Бюджет Малолюбашанської сільської об’єднаної територіальної громади</t>
  </si>
  <si>
    <t>Бюджет Олександрійської сільської об’єднаної територіальної громади</t>
  </si>
  <si>
    <t>Бюджет Шпанівської сільської об’єднаної територіальної громади</t>
  </si>
  <si>
    <t>Бюджет Повчанської сільської об’єднаної територіальної громади</t>
  </si>
  <si>
    <t>Бюджет Дядьковицької сільської об’єднаної територіальної громади</t>
  </si>
  <si>
    <t>Бюджет Корнинської сільської об’єднаної територіальної громади</t>
  </si>
  <si>
    <t>Бюджет Старосільської сільської об’єднаної територіальної громади</t>
  </si>
  <si>
    <t>Код</t>
  </si>
  <si>
    <t>С.А.Свисталюк</t>
  </si>
  <si>
    <t>Перший заступник голови обласної ради</t>
  </si>
  <si>
    <t>Трансферти іншим місцевим бюджетам</t>
  </si>
  <si>
    <t>Усього</t>
  </si>
  <si>
    <t>Усього по бюджету області</t>
  </si>
  <si>
    <t>(код бюджету)</t>
  </si>
  <si>
    <t>Бюджет Вараської міської об’єднаної територіальної громади</t>
  </si>
  <si>
    <t>Бюджет Бугаївської сільської об’єднаної територіальної громади</t>
  </si>
  <si>
    <t>Бюджет Острозької міської об’єднаної територіальної громади</t>
  </si>
  <si>
    <t xml:space="preserve">Бюджет Степанської селищної об’єднаної територіальної громади </t>
  </si>
  <si>
    <t>найменування трансферту</t>
  </si>
  <si>
    <t>Трансферти з інших місцевих бюджетів</t>
  </si>
  <si>
    <t>субвенції</t>
  </si>
  <si>
    <t>(грн)</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</si>
  <si>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</si>
  <si>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0619330</t>
  </si>
  <si>
    <t xml:space="preserve">загального фонду </t>
  </si>
  <si>
    <t xml:space="preserve">спеціального фонду </t>
  </si>
  <si>
    <t xml:space="preserve"> загального фонду</t>
  </si>
  <si>
    <t xml:space="preserve"> загального фонду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</si>
  <si>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</si>
  <si>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або відпочинок</t>
  </si>
  <si>
    <t xml:space="preserve">Субвенція з державного бюджету місцевим бюджетам на проведення виборів депутатів місцевих рад та сільських, селищних, міських голів </t>
  </si>
  <si>
    <t>Інші субвенції  з місцевого бюджету</t>
  </si>
  <si>
    <t xml:space="preserve">Субвенція з місцевого бюджету на здійснення природоохоронних заходів </t>
  </si>
  <si>
    <t>на реконструкцію  напірного каналізаційного колектора від КНС по вул. Новій до камери переключення в м. Здолбунів Рівненської області</t>
  </si>
  <si>
    <t>0619320</t>
  </si>
  <si>
    <t>Субвенція з місцевого бюджету за рахунок залишку коштів освітньої субвенції, що утворився на початок бюджетного періоду</t>
  </si>
  <si>
    <r>
      <t xml:space="preserve">на забезпечення санітарно-гігієнічних умов у приміщеннях закладів загальної середньої освіти (видатки розвитку) </t>
    </r>
    <r>
      <rPr>
        <i/>
        <sz val="12"/>
        <rFont val="Times New Roman"/>
        <family val="1"/>
      </rPr>
      <t>(розпорядження Кабінету Міністрів України від 18.12.2018 №1012-р)</t>
    </r>
  </si>
  <si>
    <r>
      <t xml:space="preserve">на оплату праці з нарахуваннями педагогічних працівників (видатки споживання) </t>
    </r>
    <r>
      <rPr>
        <i/>
        <sz val="11"/>
        <rFont val="Times New Roman Cyr"/>
        <family val="0"/>
      </rPr>
      <t>(розпорядження Кабінету Міністрів України від 12.12.2018 №964-р)</t>
    </r>
  </si>
  <si>
    <r>
      <t xml:space="preserve">на придбання обладнання для оснащення ресурсних кімнат (видатки розвитку) </t>
    </r>
    <r>
      <rPr>
        <i/>
        <sz val="12"/>
        <rFont val="Times New Roman"/>
        <family val="1"/>
      </rPr>
      <t>(розпорядження Кабінету Міністрів України від 12.12.2018 №964-р)</t>
    </r>
  </si>
  <si>
    <r>
      <t>на ремонт та придбання обладнання для їдалень (харчоблоків) закладів загальної середньої освіти (видатки розвитку)</t>
    </r>
    <r>
      <rPr>
        <i/>
        <sz val="12"/>
        <rFont val="Times New Roman"/>
        <family val="1"/>
      </rPr>
      <t xml:space="preserve"> (розпорядження Кабінету Міністрів України від 27.11.2019 №1106-р)</t>
    </r>
  </si>
  <si>
    <t>з районного бюджету Сарненського району-Співфінансування об"єкту "Будівництво загальноосвітньої школи І-ІІІ ступенів на вул. Нова, 38 в с. Цепцевичі Сарненського району Рівненської області</t>
  </si>
  <si>
    <t>з районного бюджету Костопільського району-Реконструкція будівлі амбулаторії загальної практики-сімейної медицини в с. Великий Стидин на вул. Центральній, 1 Костопільського району Рівненської області</t>
  </si>
  <si>
    <t>з районного бюджету Костопільського району - Реконструкція будівлі амбулаторії загальної практики-сімейної медицини в с. Яполоть на вул. Молодіжній, 3 Костопільського району Рівненської області</t>
  </si>
  <si>
    <t>з районного бюджету Костопільського району -Реконструкція будівлі амбулаторії загальної практики-сімейної медицини в с. Головин на вул. Л. Українки, 59 Костопільського району Рівненської області</t>
  </si>
  <si>
    <t>з районного бюджету Костопільського району -Реконструкція будівлі амбулаторії загальної практики-сімейної медицини № 1 в м. Костопіль на вул. Д. Галицького, 10 Костопільського району 
Рівненської області</t>
  </si>
  <si>
    <t>з районного бюджету Костопільського району -Реконструкція будівлі амбулаторії загальної практики-сімейної медицини № 3 в м. Костопіль на вул. Д. Галицького, 10 Костопільського району Рівненської області</t>
  </si>
  <si>
    <t>з районного бюджету Сарненського району - Будівництво загальноосвітньої школи І-ІІІ ступенів по вул. Грушевського, 1 в с. Чабель Сарненського району, Рівненської області</t>
  </si>
  <si>
    <t>з бюджету Вараської міської об’єднаної територіальної громади - Капітальний ремонт асфальтобетонного покриття вулиці Соборна в м. Вараш Рівненської області</t>
  </si>
  <si>
    <t>з бюджету міста Дубна на будівництво дошкільного навчального закладу в районі військового містечка в м. Дубно, вул. Семидубська, 32б</t>
  </si>
  <si>
    <t>оснащення кабінетів інклюзивно-ресурсних центрів (видатки розвитку)</t>
  </si>
  <si>
    <t>Зміни до міжбюджетних трансфертів на 2020 рік</t>
  </si>
  <si>
    <t>Бюджет міста Сарни</t>
  </si>
  <si>
    <t>17316301000</t>
  </si>
  <si>
    <t>0719420</t>
  </si>
  <si>
    <t>видатки споживання</t>
  </si>
  <si>
    <t>видатки розвитку</t>
  </si>
  <si>
    <t>на співфінансування забезпечення телемедичним обладнанням комунальних закладів охорони здоров’я у сільській місцевості</t>
  </si>
  <si>
    <t>на підтримку осіб з особливими освітніми потребами  в закладах дошкільної освіти (видатки споживання)</t>
  </si>
  <si>
    <t>на підтримку осіб з особливими освітніми потребами  в закладах дошкільної освіти  (видатки розвитку)</t>
  </si>
  <si>
    <t>на підтримку осіб з особливими освітніми потребами в закладах загальної середньої освіти (видатки споживання)</t>
  </si>
  <si>
    <t>на підтримку осіб з особливими освітніми потребами в закладах загальної середньої освіти (видатки розвитку)</t>
  </si>
  <si>
    <t xml:space="preserve">  на підтримку осіб з особливими освітніми потребами в закладах загальної середньої освіти (спецкласи) (видатки розвитку)</t>
  </si>
  <si>
    <t xml:space="preserve">на обслуговування осіб з інвалідністю в Рівненському обласному центрі комплексної реабілітації </t>
  </si>
  <si>
    <t>Субвенція з місцевого бюджету за рахунок залишку коштів медичної субвенції, що утворився на початок бюджетного періоду (цільові видатки для відшкодування вартості препаратів інсуліну на лікування хворих на цукровий діабет)</t>
  </si>
  <si>
    <t>з районного бюджету Сарненського району - Співфінансування будівництва спортивного комплексу по вул. Я. Мудрого, 1 в м. Сарни</t>
  </si>
  <si>
    <t>з бюджету міста Сарни -Співфінансування об’єкту “Будівництво дошкільного навчального закладу комбінованого типу (ясла-садок) по вул.Грушевського в м.Сарни Рівненської області”  (в т.ч.проектно-кошторисна документація)</t>
  </si>
  <si>
    <t xml:space="preserve">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року </t>
  </si>
  <si>
    <t>на проведення (надання) корекційно-розвиткових занять (послуг) у інклюзивних групах закладів дошкільної освіти (видатки споживання)</t>
  </si>
  <si>
    <t>на проведення (надання) корекційно-розвиткових занять (послуг) у інклюзивних класах закладів загальної середньої освіти (видатки споживання)</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</si>
  <si>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</si>
  <si>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на закупівлю засобів навчання та обладнання (крім комп’ютерного) для учнів початкових класів, що навчаються за новими методиками відповідно до Концепції “Нова українська школа” (видатки розвитку)</t>
  </si>
  <si>
    <t>0619350</t>
  </si>
  <si>
    <t xml:space="preserve"> на закупівлю сучасних меблів для початкових класів нової української школи (видатки розвитку)</t>
  </si>
  <si>
    <t>на закупівлю комп’ютерного обладнання для початкових класів (видатки розвитку)</t>
  </si>
  <si>
    <t xml:space="preserve">на проведення супервізії (видатки споживання) </t>
  </si>
  <si>
    <t xml:space="preserve">на закупівлю обладнання, інвентарю для фізкультурно-спортивних приміщень, засобів навчання, у тому числі навчально-методичної та навчальної літератури, 
зошитів з друкованою основою для закладів загальної середньої освіти, що беруть участь у експерименті з реалізації Державного стандарту початкової освіти (видатки розвитку)
</t>
  </si>
  <si>
    <t xml:space="preserve">на підвищення кваліфікації педагогічних працівників, які забезпечують здобуття учнями 
5—11(12) класів загальної середньої освіти 
(видатки споживання)
</t>
  </si>
  <si>
    <t>на здійснення (у разі потреби) витрат на відрядження для підвищення кваліфікації вчителів, асистентів вчителів початкової школи, директорів закладів загальної середньої освіти, заступників директорів з навчально-виховної (навчальної, виховної) роботи, до посадових обов’язків яких належать питання початкової освіти  (видатки споживання)</t>
  </si>
  <si>
    <t xml:space="preserve"> Субвенція з місцевого бюджету на здійснення переданих видатків у сфері освіти за рахунок коштів освітньої субвенції  </t>
  </si>
  <si>
    <t>оплату праці з нарахуваннями педагогічних працівників приватних шкіл</t>
  </si>
  <si>
    <t>0619310</t>
  </si>
  <si>
    <t>Освітня субвенція з державного бюджету місцевим бюджетам</t>
  </si>
  <si>
    <t xml:space="preserve">Субвенція з державного бюджету місцевим бюджетам на забезпечення якісної, сучасної та доступної загальної середньої освіти “Нова українська школа” </t>
  </si>
  <si>
    <t>Субвенція з державного бюджету місцевим бюджетам на реалізацію програми “Спроможна школа для кращих результатів”</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</si>
  <si>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</si>
  <si>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0619370</t>
  </si>
  <si>
    <t xml:space="preserve">Субвенція з державного бюджету місцевим бюджетам на надання державної підтримки особам з особливими освітніми потребами </t>
  </si>
  <si>
    <t>на проведення (надання) корекційно-розвиткових занять (послуг) у інклюзивних групах закладів дошкільної освіти (видатки розвитку)</t>
  </si>
  <si>
    <t>на проведення (надання) корекційно-розвиткових занять (послуг) у інклюзивних класах закладів загальної середньої освіти (видатки розвитку)</t>
  </si>
  <si>
    <t>на проведення (надання) корекційно-розвиткових занять (послуг) для учнів, які будуть здобувати поряд з професією загальну середню освіту в інклюзивних групах закладів професійної (професійно-технічної) освіти  (видатки споживання)</t>
  </si>
  <si>
    <t>на проведення (надання) корекційно-розвиткових занять (послуг) для учнів, які будуть здобувати поряд з професією загальну середню освіту в інклюзивних групах закладів професійної (професійно-технічної) освіти  (видатки розвитку)</t>
  </si>
  <si>
    <t>на проведення (надання) корекційно-розвиткових занять (послуг) для учнів, які планують навчання в інклюзивних групах закладів професійної (професійно-технічної) освіти  (видатки розвитку)</t>
  </si>
  <si>
    <t>оплату праці з нарахуваннями педагогічних працівників інклюзивно-ресурсних центрів</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</si>
  <si>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</si>
  <si>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з районного бюджету Рокитнівського району на придбання матеріалів для облаштування та ремонту спортивної зали, роздягальні, санвузлів, системи опалення Рокитнівського професійного ліцею</t>
  </si>
  <si>
    <t>0619360</t>
  </si>
  <si>
    <t>Субвенція з місцевого бюджету на реалізацію програми "Спроможна школа для кращих результатів" за рахунок відповідної субвенції з державного бюджету</t>
  </si>
  <si>
    <t>з бюджету міста Сарни для ВПУ №22 м.Сарни на капітальний ремонт лабораторії по створенню навчально-практичного центру за професією майстер з діагностики та налагодження електронного устаткування та технічного обслуговування автомобільних засобів (в т.ч. ПКД)</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</si>
  <si>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</si>
  <si>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1519260</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</si>
  <si>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</si>
  <si>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 xml:space="preserve">Інші субвенції з місцевого бюджету </t>
  </si>
  <si>
    <t>1519770</t>
  </si>
  <si>
    <t xml:space="preserve">Реконструкція  будівель Дубровицького НВК "Ліцей-ЗОШ І-ІІ ступенів" по вул. Макарівській, 11 в м. Дубровиця Рівненської області (влаштування шатрового даху, зовнішнє опорядження фасадів, заміна вікон та зовнішніх дверей, реконструкція системи опалення) - коригування </t>
  </si>
  <si>
    <t xml:space="preserve">Будівництво культурно-спортивного комплексу 
по вул. Центральна в с. Бродниця Зарічненського району Рівненської області </t>
  </si>
  <si>
    <t xml:space="preserve">Реконструкція Малівської ЗОШ І-ІІІ ступенів по вул. Тернова, 37 в с. Малеве Демидівського району Рівненської області (благоустрій території, реконструкція даху, зовнішнє опорядження фасадів, протипожежні заходи)  </t>
  </si>
  <si>
    <t>з районного бюджету Березнівського району -Співфінансування проекту «Реконструкція очисних споруд продуктивністю 1500 м3/добу м. Березне Рівненської області»</t>
  </si>
  <si>
    <t xml:space="preserve">з районного бюджету Березнівського району -Співфінансування проекту «Будівництво дошкільного навчального закладу на 150 місць на вул. Богдана Хмельницького в м. Березне Рівненської області» </t>
  </si>
  <si>
    <t>з районного бюджету Дубровицького району -Співфінансування будівництва спортивно-оздоровчого комплексу по вул. Червоного Хреста, 25 в м. Дубровиця Рівненської області</t>
  </si>
  <si>
    <t>з районного бюджету Березнівського району-Реконструкція фельдшерсько-акушерського пункту під амбулаторію загальної практики сімейної медицини по вул. Кузнецова, 30 в с. Поліське Березнівського району Рівненської області</t>
  </si>
  <si>
    <t>з районного бюджету Березнівського району-Капітальний ремонт будівлі амбулаторії загальної практики сімейної медицини на вул. Лісна, 22А в с. Балашівка Березнівського району Рівненської області</t>
  </si>
  <si>
    <t>з районного бюджету Березнівського району-Капітальний ремонт будівлі амбулаторії загальної практики сімейної медицини на вул. Центральна, 122 в с. Малинськ Березнівського району Рівненської області</t>
  </si>
  <si>
    <t>з районного бюджету Березнівського району-Реконструкція фельдшерсько-акушерського пункту під амбулаторію загальної практики сімейної медицини по вул. Л.Українки, 105А в с. Поляни Березнівського району Рівненської області</t>
  </si>
  <si>
    <r>
      <t xml:space="preserve"> з районного бюджету Березнівського району-Співфінансування проекту «</t>
    </r>
    <r>
      <rPr>
        <sz val="11"/>
        <color indexed="8"/>
        <rFont val="Times New Roman"/>
        <family val="1"/>
      </rPr>
      <t xml:space="preserve">Реконструкція фельдшерсько-акушерського пункту під амбулаторію загальної практики сімейної медицини по вул. Нова, 2 в с. Кам'янка Березнівського району Рівненської області» </t>
    </r>
  </si>
  <si>
    <t>17309506000</t>
  </si>
  <si>
    <t>17309502000</t>
  </si>
  <si>
    <t>Реконструкція приміщення філії Яцьковицька загальноосвітня школа І-ІІ ступенів опорного закладу Балашівська загальноосвітня школа І-ІІІ ступенів Березнівської районної ради Рівненської області по вул. Шкільна, 2 в с. Яцьковичі Березнівського району Рівненської області</t>
  </si>
  <si>
    <t>Реконструкція опорного закладу Прислуцький навчально-виховний комплекс «Загальноосвітня школа І-ІІІ ступенів – дошкільний навчальний заклад» Березнівської районної ради Рівненської області по вул. Андріївській, 91 в с. Прислуч Березнівського району Рівненської області</t>
  </si>
  <si>
    <t>з районного бюджету Здолбунівського району - для комунального закладу " Здолбунівський будинок- інтернат для громадян похилого віку та інвалідів" на поточний ремонт покрівлі першого корпусу психоневрологічного відділення інтернатної установи</t>
  </si>
  <si>
    <t>17316502000</t>
  </si>
  <si>
    <t>Бюджет Вирівської сільської ради</t>
  </si>
  <si>
    <t>Бюджет Великоклецьківської сільської ради</t>
  </si>
  <si>
    <t>Бюджет Головницької сільської ради</t>
  </si>
  <si>
    <t>з бюджету Головницької сільської ради Корецького району-Реконструкція фельдшерсько-акушерського пункту під лікарську амбулаторію загальної практики сімейної медицини по вул. Центральна, 6 в с. Головниця Корецького району</t>
  </si>
  <si>
    <t>з бюджету Великоклецьківської сільської ради Корецького району-Реконструкція лікарської амбулаторії загальної практики сімейної медицини по вул. Центральній, 4 в с. Велика Клецька Корецького району Рівненської області</t>
  </si>
  <si>
    <t>з бюджету Вирівської сільської ради Сарненського району -Будівництво загальноосвітньої школи ІІ-ІІІ ступенів за адресою: с. Вири вул. Шкільна, 33 Сарненського району Рівненської області (у т.ч. проектно-кошторисна документація)</t>
  </si>
  <si>
    <t>з бюджету міста Дубна на реконструкцію басейну ЗОШ І-ІІІ ст. № 7 по пров. Шкільному, 2, в м. Дубно Рівненської області (в т.ч. на коригування ПКД)</t>
  </si>
  <si>
    <t xml:space="preserve">субвенції </t>
  </si>
  <si>
    <t>1519360</t>
  </si>
  <si>
    <t>з бюджету Бабинської сільської об'єднаної територіальної громади Гощанського району-Співфінансування об'єкту "Реконструкція нежитлового приміщення під АЗПСМ по вул. Пушкіна, 19 в с. Бабин Гощанського району Рівненської області"</t>
  </si>
  <si>
    <t>з бюджету Млинівської об'єднаної територіальної громадина капітальний ремонт навчально-виробничої лабораторії по технології виробництва продукції тваринництва Млинівського державного технолого-економічного коледжу по вул. І. Франка, 1 в смт. Млинів Млинівського району Рівненської області</t>
  </si>
  <si>
    <t>з бюджету Клеванської селищної об'єднаної територіальної громади Рівненського району- Будівництво універсального спортивного залу спортивного комплексу комунального закладу "Обласна спеціалізована дитячо-юнацька школа олімпійського резерву" Рівненської обласної ради на території Шпанівської сільської ради (в районі вул. Макарова м. Рівне)</t>
  </si>
  <si>
    <t>з бюджету Клеванської селищної об'єднаної територіальної громади Рівненського району - придбання та монтаж підіймальної платформи для осіб з обмеженими можливостями при вході в терапевтичний корпус КП "Рівненський обласний госпіталь ветеранів війни" Рівненської обласної ради</t>
  </si>
  <si>
    <t xml:space="preserve">з бюджету Шпанівської сільської об'єднаної територіальної громади Рівненського району-Співфінансування об'єкту «Будівництво універсального спортивного залу спортивного комплексу комунального  закладу «Обласна спеціалізована дитячо-юнацька школа олімпійського резерву» Рівненської обласної ради на території Шпанівської сільської ради (в районі вул. Макарова м. Рівне)» </t>
  </si>
  <si>
    <t>з бюджету Корнинської сільської об'єднаної територіальної громади Рівненського району-Реконструкція загальноосвітньої школи                   І-ІІІ ступенів по вул. Центральній, 102 в с. Корнин Рівненського району</t>
  </si>
  <si>
    <t>з бюджету Клесівської об'єднаної територіальної громади Сарненського району - Реконструкція ДНЗ №3 «Веселка» по вул. Свободи, 21 в смт Клесів, Сарненського району Рівненської області</t>
  </si>
  <si>
    <t>2919260</t>
  </si>
  <si>
    <t>з бюджету Корнинської сільської об’єднаної територіальної громади Рівненського району -на коригування проектно-кошторисної документації по об'єкту "Будівництво дитячого дошкільного закладу по вул.Свободи,14 в с.Колоденка Рівненського району"</t>
  </si>
  <si>
    <t>з бюджету Клеванської селищної об'єднаної територіальної громади Рівненського району - Будівництво спортивного майданчика у Клеванському ліцеї № 2 Клеванської селищної ради по вул. Заводська, 86 смт. Клевань Рівненського району Рівненської області</t>
  </si>
  <si>
    <t>з міського бюджету міста Рівне -Співфінансування об’єкта «Будівництво дошкільного навчального закладу ясла-садок за адресою вул. Коновальця, 16 у м. Рівному»</t>
  </si>
  <si>
    <t>Додаток  5
до рішення Рівненської обласної ради
"Про внесення змін до обласного бюджету Рівненської області на 2020 рік"
від 17 березня 2020 року  № 1625</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</si>
</sst>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7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0"/>
      <name val="Times New Roman Cyr"/>
      <family val="1"/>
    </font>
    <font>
      <b/>
      <sz val="14"/>
      <name val="Times New Roman"/>
      <family val="1"/>
    </font>
    <font>
      <b/>
      <sz val="11"/>
      <name val="Times New Roman"/>
      <family val="1"/>
    </font>
    <font>
      <sz val="11"/>
      <name val="Times New Roman"/>
      <family val="1"/>
    </font>
    <font>
      <b/>
      <sz val="12"/>
      <name val="Arial Cyr"/>
      <family val="0"/>
    </font>
    <font>
      <b/>
      <sz val="11"/>
      <name val="Times New Roman Cyr"/>
      <family val="1"/>
    </font>
    <font>
      <b/>
      <sz val="13"/>
      <name val="Times New Roman"/>
      <family val="1"/>
    </font>
    <font>
      <b/>
      <sz val="10"/>
      <name val="Times New Roman CYR"/>
      <family val="0"/>
    </font>
    <font>
      <sz val="14"/>
      <name val="Times New Roman"/>
      <family val="1"/>
    </font>
    <font>
      <sz val="8"/>
      <name val="Times New Roman Cyr"/>
      <family val="0"/>
    </font>
    <font>
      <sz val="8"/>
      <name val="Times New Roman"/>
      <family val="1"/>
    </font>
    <font>
      <b/>
      <sz val="16"/>
      <name val="Times New Roman Cyr"/>
      <family val="0"/>
    </font>
    <font>
      <b/>
      <sz val="12"/>
      <name val="Times New Roman Cyr"/>
      <family val="0"/>
    </font>
    <font>
      <sz val="11"/>
      <name val="Times New Roman Cyr"/>
      <family val="1"/>
    </font>
    <font>
      <sz val="10"/>
      <name val="Times New Roman CYR"/>
      <family val="0"/>
    </font>
    <font>
      <b/>
      <sz val="14"/>
      <color indexed="8"/>
      <name val="Times New Roman Cyr"/>
      <family val="1"/>
    </font>
    <font>
      <sz val="12"/>
      <name val="Times New Roman Cyr"/>
      <family val="0"/>
    </font>
    <font>
      <b/>
      <sz val="13"/>
      <color indexed="8"/>
      <name val="Times New Roman"/>
      <family val="1"/>
    </font>
    <font>
      <sz val="13"/>
      <color indexed="8"/>
      <name val="Times New Roman"/>
      <family val="1"/>
    </font>
    <font>
      <i/>
      <sz val="12"/>
      <name val="Times New Roman"/>
      <family val="1"/>
    </font>
    <font>
      <i/>
      <sz val="11"/>
      <name val="Times New Roman Cyr"/>
      <family val="0"/>
    </font>
    <font>
      <b/>
      <sz val="14"/>
      <name val="Times New Roman Cyr"/>
      <family val="1"/>
    </font>
    <font>
      <sz val="11"/>
      <color indexed="8"/>
      <name val="Times New Roman"/>
      <family val="1"/>
    </font>
    <font>
      <sz val="11.5"/>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10"/>
      <name val="Times New Roman"/>
      <family val="1"/>
    </font>
    <font>
      <sz val="11"/>
      <color theme="1"/>
      <name val="Calibri"/>
      <family val="2"/>
    </font>
    <font>
      <sz val="11"/>
      <color theme="0"/>
      <name val="Calibri"/>
      <family val="2"/>
    </font>
    <font>
      <sz val="11"/>
      <color rgb="FF00000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FF0000"/>
      <name val="Times New Roman"/>
      <family val="1"/>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medium"/>
      <right style="medium"/>
      <top style="thin"/>
      <bottom style="medium"/>
    </border>
    <border>
      <left style="thin"/>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60" fillId="0" borderId="0">
      <alignment/>
      <protection/>
    </xf>
    <xf numFmtId="0" fontId="22"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6" fillId="7" borderId="1" applyNumberFormat="0" applyAlignment="0" applyProtection="0"/>
    <xf numFmtId="191" fontId="1" fillId="0" borderId="0" applyFont="0" applyFill="0" applyBorder="0" applyAlignment="0" applyProtection="0"/>
    <xf numFmtId="0" fontId="7" fillId="44" borderId="2" applyNumberFormat="0" applyAlignment="0" applyProtection="0"/>
    <xf numFmtId="0" fontId="14" fillId="4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4"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7" fillId="0" borderId="6" applyNumberFormat="0" applyFill="0" applyAlignment="0" applyProtection="0"/>
    <xf numFmtId="0" fontId="11" fillId="0" borderId="7" applyNumberFormat="0" applyFill="0" applyAlignment="0" applyProtection="0"/>
    <xf numFmtId="0" fontId="9" fillId="45" borderId="8"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64" fillId="47" borderId="9"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65" fillId="0" borderId="10" applyNumberFormat="0" applyFill="0" applyAlignment="0" applyProtection="0"/>
    <xf numFmtId="0" fontId="5" fillId="3" borderId="0" applyNumberFormat="0" applyBorder="0" applyAlignment="0" applyProtection="0"/>
    <xf numFmtId="0" fontId="66" fillId="48" borderId="0" applyNumberFormat="0" applyBorder="0" applyAlignment="0" applyProtection="0"/>
    <xf numFmtId="0" fontId="10" fillId="0" borderId="0" applyNumberFormat="0" applyFill="0" applyBorder="0" applyAlignment="0" applyProtection="0"/>
    <xf numFmtId="0" fontId="13" fillId="49" borderId="11" applyNumberFormat="0" applyFont="0" applyAlignment="0" applyProtection="0"/>
    <xf numFmtId="0" fontId="0" fillId="50" borderId="12" applyNumberFormat="0" applyFont="0" applyAlignment="0" applyProtection="0"/>
    <xf numFmtId="0" fontId="67" fillId="47" borderId="13" applyNumberFormat="0" applyAlignment="0" applyProtection="0"/>
    <xf numFmtId="0" fontId="68" fillId="51" borderId="0" applyNumberFormat="0" applyBorder="0" applyAlignment="0" applyProtection="0"/>
    <xf numFmtId="0" fontId="20" fillId="0" borderId="0">
      <alignment/>
      <protection/>
    </xf>
    <xf numFmtId="0" fontId="8" fillId="0" borderId="0" applyNumberFormat="0" applyFill="0" applyBorder="0" applyAlignment="0" applyProtection="0"/>
    <xf numFmtId="0" fontId="6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cellStyleXfs>
  <cellXfs count="97">
    <xf numFmtId="0" fontId="0" fillId="0" borderId="0" xfId="0" applyAlignment="1">
      <alignment/>
    </xf>
    <xf numFmtId="0" fontId="44" fillId="0" borderId="14" xfId="0" applyFont="1" applyBorder="1" applyAlignment="1">
      <alignment horizontal="center" vertical="center" wrapText="1"/>
    </xf>
    <xf numFmtId="0" fontId="30" fillId="0" borderId="15" xfId="52" applyFont="1" applyBorder="1" applyAlignment="1">
      <alignment horizontal="right"/>
      <protection/>
    </xf>
    <xf numFmtId="0" fontId="30" fillId="0" borderId="15" xfId="52" applyFont="1" applyBorder="1" applyAlignment="1">
      <alignment horizontal="right" wrapText="1"/>
      <protection/>
    </xf>
    <xf numFmtId="0" fontId="26" fillId="0" borderId="0" xfId="0" applyFont="1" applyAlignment="1">
      <alignment/>
    </xf>
    <xf numFmtId="0" fontId="28" fillId="0" borderId="0" xfId="0" applyFont="1" applyAlignment="1">
      <alignment horizontal="center" vertical="center" wrapText="1"/>
    </xf>
    <xf numFmtId="0" fontId="18" fillId="0" borderId="15" xfId="0" applyFont="1" applyBorder="1" applyAlignment="1">
      <alignment horizontal="right"/>
    </xf>
    <xf numFmtId="0" fontId="0" fillId="0" borderId="0" xfId="0" applyFont="1" applyAlignment="1">
      <alignment/>
    </xf>
    <xf numFmtId="0" fontId="0" fillId="0" borderId="15" xfId="0" applyFont="1" applyBorder="1" applyAlignment="1">
      <alignment/>
    </xf>
    <xf numFmtId="0" fontId="26" fillId="0" borderId="0" xfId="0" applyFont="1" applyBorder="1" applyAlignment="1">
      <alignment horizontal="right"/>
    </xf>
    <xf numFmtId="0" fontId="0" fillId="52" borderId="0" xfId="0" applyFont="1" applyFill="1" applyAlignment="1">
      <alignment/>
    </xf>
    <xf numFmtId="0" fontId="33" fillId="0" borderId="15" xfId="0" applyFont="1" applyBorder="1" applyAlignment="1">
      <alignment horizontal="right"/>
    </xf>
    <xf numFmtId="0" fontId="35" fillId="0" borderId="15" xfId="0" applyFont="1" applyBorder="1" applyAlignment="1">
      <alignment horizontal="right"/>
    </xf>
    <xf numFmtId="0" fontId="33" fillId="0" borderId="15" xfId="0" applyFont="1" applyBorder="1" applyAlignment="1">
      <alignment horizontal="right" wrapText="1"/>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26" fillId="0" borderId="0" xfId="0" applyNumberFormat="1" applyFont="1" applyBorder="1" applyAlignment="1">
      <alignment horizontal="right"/>
    </xf>
    <xf numFmtId="2" fontId="0" fillId="0" borderId="0" xfId="0" applyNumberFormat="1" applyFont="1" applyBorder="1" applyAlignment="1">
      <alignment/>
    </xf>
    <xf numFmtId="0" fontId="32" fillId="0" borderId="16" xfId="0" applyFont="1" applyBorder="1" applyAlignment="1">
      <alignment horizontal="center"/>
    </xf>
    <xf numFmtId="0" fontId="27" fillId="0" borderId="0" xfId="0" applyFont="1" applyAlignment="1">
      <alignment/>
    </xf>
    <xf numFmtId="0" fontId="30" fillId="0" borderId="17" xfId="52" applyFont="1" applyBorder="1" applyAlignment="1">
      <alignment horizontal="center"/>
      <protection/>
    </xf>
    <xf numFmtId="0" fontId="34" fillId="0" borderId="15" xfId="0" applyFont="1" applyBorder="1" applyAlignment="1">
      <alignment vertical="center" wrapText="1"/>
    </xf>
    <xf numFmtId="0" fontId="40" fillId="0" borderId="15" xfId="0" applyFont="1" applyBorder="1" applyAlignment="1">
      <alignment horizontal="right"/>
    </xf>
    <xf numFmtId="0" fontId="19" fillId="0" borderId="15" xfId="52" applyFont="1" applyBorder="1" applyAlignment="1">
      <alignment horizontal="right"/>
      <protection/>
    </xf>
    <xf numFmtId="0" fontId="19" fillId="0" borderId="17" xfId="52" applyFont="1" applyBorder="1" applyAlignment="1">
      <alignment horizontal="center"/>
      <protection/>
    </xf>
    <xf numFmtId="0" fontId="27" fillId="0" borderId="0" xfId="0" applyFont="1" applyAlignment="1">
      <alignment/>
    </xf>
    <xf numFmtId="0" fontId="36" fillId="0" borderId="15" xfId="0" applyFont="1" applyBorder="1" applyAlignment="1">
      <alignment wrapText="1"/>
    </xf>
    <xf numFmtId="0" fontId="29" fillId="0" borderId="15" xfId="0" applyFont="1" applyBorder="1" applyAlignment="1">
      <alignment vertical="center" wrapText="1"/>
    </xf>
    <xf numFmtId="0" fontId="33" fillId="0" borderId="15" xfId="103" applyFont="1" applyFill="1" applyBorder="1" applyAlignment="1">
      <alignment horizontal="left" vertical="center" wrapText="1"/>
      <protection/>
    </xf>
    <xf numFmtId="0" fontId="41" fillId="0" borderId="15" xfId="103" applyFont="1" applyBorder="1" applyAlignment="1">
      <alignment vertical="top" wrapText="1"/>
      <protection/>
    </xf>
    <xf numFmtId="49" fontId="36" fillId="0" borderId="15" xfId="0" applyNumberFormat="1" applyFont="1" applyBorder="1" applyAlignment="1">
      <alignment wrapText="1"/>
    </xf>
    <xf numFmtId="49" fontId="31" fillId="0" borderId="15" xfId="0" applyNumberFormat="1" applyFont="1" applyBorder="1" applyAlignment="1">
      <alignment vertical="top" wrapText="1"/>
    </xf>
    <xf numFmtId="0" fontId="42" fillId="0" borderId="0" xfId="0" applyFont="1" applyBorder="1" applyAlignment="1">
      <alignment horizontal="right" vertical="center" wrapText="1"/>
    </xf>
    <xf numFmtId="0" fontId="31" fillId="0" borderId="0" xfId="0" applyNumberFormat="1" applyFont="1" applyFill="1" applyAlignment="1" applyProtection="1">
      <alignment horizontal="center" vertical="center" wrapText="1"/>
      <protection/>
    </xf>
    <xf numFmtId="0" fontId="39" fillId="0" borderId="0" xfId="0" applyFont="1" applyAlignment="1">
      <alignment horizontal="center" vertical="center" wrapText="1"/>
    </xf>
    <xf numFmtId="0" fontId="38" fillId="0" borderId="0" xfId="0" applyNumberFormat="1" applyFont="1" applyFill="1" applyBorder="1" applyAlignment="1" applyProtection="1">
      <alignment horizontal="right" vertical="center"/>
      <protection/>
    </xf>
    <xf numFmtId="0" fontId="39" fillId="0" borderId="0" xfId="0" applyFont="1" applyAlignment="1">
      <alignment vertical="center" wrapText="1"/>
    </xf>
    <xf numFmtId="49" fontId="31" fillId="53" borderId="15" xfId="52" applyNumberFormat="1" applyFont="1" applyFill="1" applyBorder="1" applyAlignment="1">
      <alignment horizontal="center" vertical="center"/>
      <protection/>
    </xf>
    <xf numFmtId="49" fontId="43" fillId="0" borderId="0" xfId="0" applyNumberFormat="1" applyFont="1" applyFill="1" applyBorder="1" applyAlignment="1" applyProtection="1">
      <alignment horizontal="center" wrapText="1"/>
      <protection locked="0"/>
    </xf>
    <xf numFmtId="0" fontId="31" fillId="53" borderId="15" xfId="52" applyFont="1" applyFill="1" applyBorder="1" applyAlignment="1">
      <alignment horizontal="center" vertical="center" wrapText="1"/>
      <protection/>
    </xf>
    <xf numFmtId="0" fontId="31" fillId="53" borderId="15" xfId="52" applyFont="1" applyFill="1" applyBorder="1" applyAlignment="1">
      <alignment horizontal="left" vertical="center" wrapText="1"/>
      <protection/>
    </xf>
    <xf numFmtId="0" fontId="31" fillId="0" borderId="15" xfId="52" applyFont="1" applyFill="1" applyBorder="1" applyAlignment="1">
      <alignment horizontal="center" vertical="center" wrapText="1"/>
      <protection/>
    </xf>
    <xf numFmtId="0" fontId="31" fillId="0" borderId="15" xfId="52" applyFont="1" applyFill="1" applyBorder="1" applyAlignment="1">
      <alignment horizontal="left" vertical="center" wrapText="1"/>
      <protection/>
    </xf>
    <xf numFmtId="0" fontId="0" fillId="0" borderId="15" xfId="0" applyFont="1" applyBorder="1" applyAlignment="1">
      <alignment horizontal="center" vertical="center" wrapText="1"/>
    </xf>
    <xf numFmtId="0" fontId="27" fillId="52" borderId="15" xfId="0" applyFont="1" applyFill="1" applyBorder="1" applyAlignment="1">
      <alignment horizontal="center" vertical="center" wrapText="1"/>
    </xf>
    <xf numFmtId="0" fontId="44" fillId="0" borderId="15" xfId="0" applyFont="1" applyBorder="1" applyAlignment="1">
      <alignment horizontal="center" vertical="center" wrapText="1"/>
    </xf>
    <xf numFmtId="49" fontId="45" fillId="0" borderId="0" xfId="0" applyNumberFormat="1" applyFont="1" applyFill="1" applyBorder="1" applyAlignment="1">
      <alignment vertical="top" wrapText="1"/>
    </xf>
    <xf numFmtId="49" fontId="46" fillId="0" borderId="0" xfId="0" applyNumberFormat="1" applyFont="1" applyFill="1" applyBorder="1" applyAlignment="1">
      <alignment vertical="top" wrapText="1"/>
    </xf>
    <xf numFmtId="0" fontId="27" fillId="0" borderId="15" xfId="0" applyFont="1" applyBorder="1" applyAlignment="1">
      <alignment horizontal="center" vertical="center" wrapText="1"/>
    </xf>
    <xf numFmtId="0" fontId="0" fillId="0" borderId="0" xfId="0" applyFont="1" applyAlignment="1">
      <alignment horizontal="right"/>
    </xf>
    <xf numFmtId="49" fontId="27" fillId="0" borderId="15" xfId="0" applyNumberFormat="1" applyFont="1" applyBorder="1" applyAlignment="1">
      <alignment horizontal="center" vertical="center" wrapText="1"/>
    </xf>
    <xf numFmtId="49" fontId="43" fillId="0" borderId="18" xfId="0" applyNumberFormat="1" applyFont="1" applyFill="1" applyBorder="1" applyAlignment="1" applyProtection="1">
      <alignment wrapText="1"/>
      <protection locked="0"/>
    </xf>
    <xf numFmtId="4" fontId="27" fillId="52" borderId="15" xfId="0" applyNumberFormat="1" applyFont="1" applyFill="1" applyBorder="1" applyAlignment="1">
      <alignment horizontal="right" vertical="top" wrapText="1"/>
    </xf>
    <xf numFmtId="4" fontId="19" fillId="52" borderId="15" xfId="0" applyNumberFormat="1" applyFont="1" applyFill="1" applyBorder="1" applyAlignment="1">
      <alignment horizontal="right" wrapText="1"/>
    </xf>
    <xf numFmtId="4" fontId="70" fillId="52" borderId="15" xfId="0" applyNumberFormat="1" applyFont="1" applyFill="1" applyBorder="1" applyAlignment="1">
      <alignment horizontal="right" vertical="top" wrapText="1"/>
    </xf>
    <xf numFmtId="4" fontId="27" fillId="52" borderId="15" xfId="0" applyNumberFormat="1" applyFont="1" applyFill="1" applyBorder="1" applyAlignment="1">
      <alignment horizontal="right" wrapText="1"/>
    </xf>
    <xf numFmtId="4" fontId="70" fillId="52" borderId="15" xfId="0" applyNumberFormat="1" applyFont="1" applyFill="1" applyBorder="1" applyAlignment="1">
      <alignment horizontal="right" wrapText="1"/>
    </xf>
    <xf numFmtId="0" fontId="41" fillId="0" borderId="15" xfId="0" applyFont="1" applyFill="1" applyBorder="1" applyAlignment="1">
      <alignment horizontal="center" vertical="center" wrapText="1"/>
    </xf>
    <xf numFmtId="49" fontId="45" fillId="0" borderId="19" xfId="0" applyNumberFormat="1" applyFont="1" applyFill="1" applyBorder="1" applyAlignment="1">
      <alignment horizontal="center" vertical="top" wrapText="1"/>
    </xf>
    <xf numFmtId="49" fontId="46" fillId="0" borderId="18" xfId="0" applyNumberFormat="1" applyFont="1" applyFill="1" applyBorder="1" applyAlignment="1">
      <alignment horizontal="center" vertical="top" wrapText="1"/>
    </xf>
    <xf numFmtId="0" fontId="0" fillId="0" borderId="0" xfId="0" applyNumberFormat="1" applyFont="1" applyFill="1" applyAlignment="1" applyProtection="1">
      <alignment horizontal="left" vertical="center" wrapText="1"/>
      <protection/>
    </xf>
    <xf numFmtId="4" fontId="31" fillId="53" borderId="15" xfId="52" applyNumberFormat="1" applyFont="1" applyFill="1" applyBorder="1" applyAlignment="1">
      <alignment horizontal="left" vertical="center" wrapText="1"/>
      <protection/>
    </xf>
    <xf numFmtId="4" fontId="31" fillId="0" borderId="15" xfId="52" applyNumberFormat="1" applyFont="1" applyFill="1" applyBorder="1" applyAlignment="1">
      <alignment horizontal="left" vertical="center" wrapText="1"/>
      <protection/>
    </xf>
    <xf numFmtId="49" fontId="49" fillId="0" borderId="18" xfId="0" applyNumberFormat="1" applyFont="1" applyFill="1" applyBorder="1" applyAlignment="1" applyProtection="1">
      <alignment wrapText="1"/>
      <protection locked="0"/>
    </xf>
    <xf numFmtId="49" fontId="45" fillId="0" borderId="0" xfId="0" applyNumberFormat="1" applyFont="1" applyFill="1" applyBorder="1" applyAlignment="1">
      <alignment horizontal="center" vertical="top" wrapText="1"/>
    </xf>
    <xf numFmtId="49" fontId="46" fillId="0" borderId="0" xfId="0" applyNumberFormat="1" applyFont="1" applyFill="1" applyBorder="1" applyAlignment="1">
      <alignment horizontal="center" vertical="top" wrapText="1"/>
    </xf>
    <xf numFmtId="3" fontId="27" fillId="52" borderId="15" xfId="0" applyNumberFormat="1" applyFont="1" applyFill="1" applyBorder="1" applyAlignment="1">
      <alignment horizontal="right" wrapText="1"/>
    </xf>
    <xf numFmtId="4" fontId="31" fillId="53" borderId="15" xfId="52" applyNumberFormat="1" applyFont="1" applyFill="1" applyBorder="1" applyAlignment="1">
      <alignment horizontal="right" vertical="center" wrapText="1"/>
      <protection/>
    </xf>
    <xf numFmtId="0" fontId="31" fillId="53" borderId="15" xfId="0" applyFont="1" applyFill="1" applyBorder="1" applyAlignment="1">
      <alignment horizontal="center" vertical="center" wrapText="1"/>
    </xf>
    <xf numFmtId="0" fontId="31" fillId="0" borderId="15" xfId="0" applyFont="1" applyBorder="1" applyAlignment="1">
      <alignment horizontal="center" vertical="center" wrapText="1"/>
    </xf>
    <xf numFmtId="49" fontId="44" fillId="0" borderId="15" xfId="0" applyNumberFormat="1" applyFont="1" applyBorder="1" applyAlignment="1">
      <alignment horizontal="center" vertical="center" wrapText="1"/>
    </xf>
    <xf numFmtId="49" fontId="43" fillId="0" borderId="0" xfId="0" applyNumberFormat="1" applyFont="1" applyFill="1" applyBorder="1" applyAlignment="1" applyProtection="1">
      <alignment wrapText="1"/>
      <protection locked="0"/>
    </xf>
    <xf numFmtId="0" fontId="51" fillId="52" borderId="15" xfId="0" applyFont="1" applyFill="1" applyBorder="1" applyAlignment="1">
      <alignment horizontal="center" vertical="center" wrapText="1"/>
    </xf>
    <xf numFmtId="0" fontId="27" fillId="52" borderId="20" xfId="0" applyFont="1" applyFill="1" applyBorder="1" applyAlignment="1">
      <alignment horizontal="center" vertical="center" wrapText="1"/>
    </xf>
    <xf numFmtId="0" fontId="27" fillId="52" borderId="21" xfId="0" applyFont="1" applyFill="1" applyBorder="1" applyAlignment="1">
      <alignment horizontal="center" vertical="center" wrapText="1"/>
    </xf>
    <xf numFmtId="49" fontId="43" fillId="0" borderId="18" xfId="0" applyNumberFormat="1" applyFont="1" applyFill="1" applyBorder="1" applyAlignment="1" applyProtection="1">
      <alignment horizontal="left" wrapText="1"/>
      <protection locked="0"/>
    </xf>
    <xf numFmtId="0" fontId="44" fillId="0" borderId="22" xfId="0" applyFont="1" applyBorder="1" applyAlignment="1">
      <alignment horizontal="center" vertical="center" wrapText="1"/>
    </xf>
    <xf numFmtId="0" fontId="27" fillId="52" borderId="22" xfId="0" applyFont="1" applyFill="1" applyBorder="1" applyAlignment="1">
      <alignment horizontal="center" vertical="center" wrapText="1"/>
    </xf>
    <xf numFmtId="0" fontId="44" fillId="0" borderId="14" xfId="0" applyFont="1" applyBorder="1" applyAlignment="1">
      <alignment horizontal="center" vertical="center" wrapText="1"/>
    </xf>
    <xf numFmtId="0" fontId="27" fillId="52" borderId="14" xfId="0" applyFont="1" applyFill="1" applyBorder="1" applyAlignment="1">
      <alignment horizontal="center" vertical="center" wrapText="1"/>
    </xf>
    <xf numFmtId="0" fontId="27" fillId="52" borderId="17" xfId="0" applyFont="1" applyFill="1" applyBorder="1" applyAlignment="1">
      <alignment horizontal="center" vertical="center" wrapText="1"/>
    </xf>
    <xf numFmtId="0" fontId="44" fillId="0" borderId="15" xfId="0" applyFont="1" applyBorder="1" applyAlignment="1">
      <alignment horizontal="center" vertical="center" wrapText="1"/>
    </xf>
    <xf numFmtId="0" fontId="44" fillId="0" borderId="17" xfId="0" applyFont="1" applyBorder="1" applyAlignment="1">
      <alignment horizontal="center" vertical="center" wrapText="1"/>
    </xf>
    <xf numFmtId="0" fontId="27" fillId="52" borderId="15" xfId="0" applyFont="1" applyFill="1" applyBorder="1" applyAlignment="1">
      <alignment horizontal="center" vertical="center" wrapText="1"/>
    </xf>
    <xf numFmtId="0" fontId="31" fillId="52" borderId="17" xfId="0" applyFont="1" applyFill="1" applyBorder="1" applyAlignment="1">
      <alignment horizontal="center" vertical="center" wrapText="1"/>
    </xf>
    <xf numFmtId="0" fontId="31" fillId="52" borderId="22"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25" xfId="0" applyFont="1" applyBorder="1" applyAlignment="1">
      <alignment horizontal="center" vertical="center" wrapText="1"/>
    </xf>
    <xf numFmtId="0" fontId="39" fillId="0" borderId="0" xfId="0" applyFont="1" applyAlignment="1">
      <alignment horizontal="center" vertical="center" wrapText="1"/>
    </xf>
    <xf numFmtId="0" fontId="0" fillId="0" borderId="0" xfId="0" applyNumberFormat="1" applyFont="1" applyFill="1" applyAlignment="1" applyProtection="1">
      <alignment horizontal="left" vertical="center" wrapText="1"/>
      <protection/>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Percent"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язана клітинка" xfId="96"/>
    <cellStyle name="Итог" xfId="97"/>
    <cellStyle name="Контрольна клітинка" xfId="98"/>
    <cellStyle name="Назва" xfId="99"/>
    <cellStyle name="Нейтральный" xfId="100"/>
    <cellStyle name="Обчислення" xfId="101"/>
    <cellStyle name="Обычный 2" xfId="102"/>
    <cellStyle name="Обычный_ДОД4-2003" xfId="103"/>
    <cellStyle name="Followed Hyperlink" xfId="104"/>
    <cellStyle name="Підсумок" xfId="105"/>
    <cellStyle name="Плохой" xfId="106"/>
    <cellStyle name="Поганий" xfId="107"/>
    <cellStyle name="Пояснение" xfId="108"/>
    <cellStyle name="Примечание" xfId="109"/>
    <cellStyle name="Примітка" xfId="110"/>
    <cellStyle name="Результат" xfId="111"/>
    <cellStyle name="Середній" xfId="112"/>
    <cellStyle name="Стиль 1" xfId="113"/>
    <cellStyle name="Текст попередження" xfId="114"/>
    <cellStyle name="Текст пояснення" xfId="115"/>
    <cellStyle name="Comma" xfId="116"/>
    <cellStyle name="Comma [0]"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E90"/>
  <sheetViews>
    <sheetView showGridLines="0" showZeros="0" tabSelected="1" view="pageBreakPreview" zoomScale="95" zoomScaleSheetLayoutView="95" zoomScalePageLayoutView="0" workbookViewId="0" topLeftCell="D4">
      <pane xSplit="2" ySplit="12" topLeftCell="J16" activePane="bottomRight" state="frozen"/>
      <selection pane="topLeft" activeCell="D4" sqref="D4"/>
      <selection pane="topRight" activeCell="F4" sqref="F4"/>
      <selection pane="bottomLeft" activeCell="D16" sqref="D16"/>
      <selection pane="bottomRight" activeCell="K4" sqref="K4:L4"/>
    </sheetView>
  </sheetViews>
  <sheetFormatPr defaultColWidth="9.16015625" defaultRowHeight="12.75"/>
  <cols>
    <col min="1" max="1" width="0.328125" style="7" hidden="1" customWidth="1"/>
    <col min="2" max="2" width="4.33203125" style="7" hidden="1" customWidth="1"/>
    <col min="3" max="3" width="1.171875" style="7" hidden="1" customWidth="1"/>
    <col min="4" max="4" width="16" style="7" customWidth="1"/>
    <col min="5" max="5" width="69.5" style="7" customWidth="1"/>
    <col min="6" max="6" width="26" style="7" customWidth="1"/>
    <col min="7" max="7" width="22" style="7" customWidth="1"/>
    <col min="8" max="8" width="18" style="7" customWidth="1"/>
    <col min="9" max="9" width="24.66015625" style="7" customWidth="1"/>
    <col min="10" max="10" width="22" style="7" customWidth="1"/>
    <col min="11" max="11" width="21.5" style="7" customWidth="1"/>
    <col min="12" max="12" width="26.16015625" style="7" customWidth="1"/>
    <col min="13" max="13" width="38" style="7" customWidth="1"/>
    <col min="14" max="14" width="36.5" style="7" customWidth="1"/>
    <col min="15" max="15" width="49.66015625" style="7" customWidth="1"/>
    <col min="16" max="16" width="18.5" style="7" customWidth="1"/>
    <col min="17" max="17" width="36" style="7" customWidth="1"/>
    <col min="18" max="18" width="27.5" style="7" customWidth="1"/>
    <col min="19" max="19" width="22.5" style="7" customWidth="1"/>
    <col min="20" max="20" width="43.5" style="7" customWidth="1"/>
    <col min="21" max="21" width="24.33203125" style="7" customWidth="1"/>
    <col min="22" max="22" width="22.5" style="7" customWidth="1"/>
    <col min="23" max="23" width="28.33203125" style="7" customWidth="1"/>
    <col min="24" max="24" width="25" style="7" customWidth="1"/>
    <col min="25" max="25" width="28.66015625" style="7" customWidth="1"/>
    <col min="26" max="26" width="33.33203125" style="7" customWidth="1"/>
    <col min="27" max="27" width="34.16015625" style="7" customWidth="1"/>
    <col min="28" max="28" width="31" style="7" customWidth="1"/>
    <col min="29" max="29" width="30.83203125" style="7" customWidth="1"/>
    <col min="30" max="30" width="33.5" style="7" customWidth="1"/>
    <col min="31" max="31" width="26.33203125" style="7" customWidth="1"/>
    <col min="32" max="32" width="31.66015625" style="7" customWidth="1"/>
    <col min="33" max="33" width="28" style="7" customWidth="1"/>
    <col min="34" max="34" width="30.5" style="7" customWidth="1"/>
    <col min="35" max="35" width="31.66015625" style="7" customWidth="1"/>
    <col min="36" max="36" width="36.33203125" style="7" customWidth="1"/>
    <col min="37" max="38" width="28.5" style="7" customWidth="1"/>
    <col min="39" max="39" width="25.66015625" style="7" customWidth="1"/>
    <col min="40" max="40" width="30.16015625" style="7" customWidth="1"/>
    <col min="41" max="42" width="38.5" style="7" customWidth="1"/>
    <col min="43" max="43" width="35.83203125" style="7" customWidth="1"/>
    <col min="44" max="45" width="41.33203125" style="7" customWidth="1"/>
    <col min="46" max="46" width="43.66015625" style="7" customWidth="1"/>
    <col min="47" max="47" width="40.33203125" style="7" customWidth="1"/>
    <col min="48" max="48" width="49.33203125" style="7" customWidth="1"/>
    <col min="49" max="49" width="31.66015625" style="7" customWidth="1"/>
    <col min="50" max="50" width="34.33203125" style="7" customWidth="1"/>
    <col min="51" max="51" width="25.5" style="7" customWidth="1"/>
    <col min="52" max="52" width="29.83203125" style="7" customWidth="1"/>
    <col min="53" max="53" width="28.66015625" style="7" customWidth="1"/>
    <col min="54" max="54" width="28.33203125" style="7" customWidth="1"/>
    <col min="55" max="55" width="19.5" style="7" customWidth="1"/>
    <col min="56" max="56" width="19.83203125" style="7" customWidth="1"/>
    <col min="57" max="57" width="31.66015625" style="7" customWidth="1"/>
    <col min="58" max="58" width="37.16015625" style="7" customWidth="1"/>
    <col min="59" max="59" width="22.33203125" style="7" customWidth="1"/>
    <col min="60" max="60" width="20" style="7" customWidth="1"/>
    <col min="61" max="61" width="28" style="7" customWidth="1"/>
    <col min="62" max="62" width="23.66015625" style="7" customWidth="1"/>
    <col min="63" max="63" width="26" style="7" customWidth="1"/>
    <col min="64" max="64" width="28.83203125" style="10" customWidth="1"/>
    <col min="65" max="65" width="26.16015625" style="7" customWidth="1"/>
    <col min="66" max="66" width="19.66015625" style="7" customWidth="1"/>
    <col min="67" max="67" width="22.83203125" style="7" customWidth="1"/>
    <col min="68" max="68" width="21.16015625" style="7" customWidth="1"/>
    <col min="69" max="69" width="21.83203125" style="7" customWidth="1"/>
    <col min="70" max="70" width="15.83203125" style="7" customWidth="1"/>
    <col min="71" max="71" width="17.83203125" style="7" customWidth="1"/>
    <col min="72" max="72" width="19.83203125" style="7" customWidth="1"/>
    <col min="73" max="73" width="19.66015625" style="7" customWidth="1"/>
    <col min="74" max="74" width="19.83203125" style="7" customWidth="1"/>
    <col min="75" max="75" width="29.33203125" style="7" customWidth="1"/>
    <col min="76" max="76" width="30.83203125" style="7" customWidth="1"/>
    <col min="77" max="77" width="25.16015625" style="7" customWidth="1"/>
    <col min="78" max="78" width="21" style="7" customWidth="1"/>
    <col min="79" max="79" width="23" style="7" customWidth="1"/>
    <col min="80" max="80" width="28" style="7" customWidth="1"/>
    <col min="81" max="81" width="19.16015625" style="7" customWidth="1"/>
    <col min="82" max="82" width="20.33203125" style="7" customWidth="1"/>
    <col min="83" max="83" width="42.66015625" style="7" customWidth="1"/>
    <col min="84" max="84" width="18.33203125" style="7" customWidth="1"/>
    <col min="85" max="85" width="25.16015625" style="7" customWidth="1"/>
    <col min="86" max="86" width="43.5" style="7" customWidth="1"/>
    <col min="87" max="87" width="28.66015625" style="7" customWidth="1"/>
    <col min="88" max="88" width="27" style="7" customWidth="1"/>
    <col min="89" max="91" width="26" style="7" customWidth="1"/>
    <col min="92" max="92" width="27.5" style="7" customWidth="1"/>
    <col min="93" max="93" width="26.83203125" style="7" customWidth="1"/>
    <col min="94" max="94" width="27.16015625" style="7" customWidth="1"/>
    <col min="95" max="95" width="39.66015625" style="7" customWidth="1"/>
    <col min="96" max="96" width="28.33203125" style="7" customWidth="1"/>
    <col min="97" max="97" width="32.66015625" style="7" customWidth="1"/>
    <col min="98" max="98" width="27" style="7" customWidth="1"/>
    <col min="99" max="99" width="21.33203125" style="7" customWidth="1"/>
    <col min="100" max="100" width="24.5" style="7" customWidth="1"/>
    <col min="101" max="101" width="21.33203125" style="7" customWidth="1"/>
    <col min="102" max="102" width="19.16015625" style="7" customWidth="1"/>
    <col min="103" max="103" width="19.33203125" style="7" customWidth="1"/>
    <col min="104" max="104" width="21.66015625" style="7" customWidth="1"/>
    <col min="105" max="105" width="19.33203125" style="7" customWidth="1"/>
    <col min="106" max="106" width="26.16015625" style="7" customWidth="1"/>
    <col min="107" max="107" width="37.33203125" style="7" customWidth="1"/>
    <col min="108" max="108" width="17.16015625" style="7" customWidth="1"/>
    <col min="109" max="109" width="20.16015625" style="7" customWidth="1"/>
    <col min="110" max="16384" width="9.16015625" style="7" customWidth="1"/>
  </cols>
  <sheetData>
    <row r="1" spans="4:60" ht="4.5" customHeight="1">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row>
    <row r="2" ht="12.75" hidden="1"/>
    <row r="3" ht="5.25" customHeight="1"/>
    <row r="4" spans="5:97" ht="66.75" customHeight="1">
      <c r="E4" s="4"/>
      <c r="F4" s="4"/>
      <c r="G4" s="4"/>
      <c r="H4" s="4"/>
      <c r="I4" s="4"/>
      <c r="J4" s="4"/>
      <c r="K4" s="96" t="s">
        <v>238</v>
      </c>
      <c r="L4" s="96"/>
      <c r="M4" s="4"/>
      <c r="N4" s="4"/>
      <c r="P4" s="61"/>
      <c r="Q4" s="61"/>
      <c r="AF4" s="61"/>
      <c r="AG4" s="61"/>
      <c r="AH4" s="61"/>
      <c r="AI4" s="61"/>
      <c r="AJ4" s="61"/>
      <c r="AK4" s="61"/>
      <c r="AL4" s="61"/>
      <c r="AM4" s="61"/>
      <c r="AN4" s="61"/>
      <c r="AO4" s="61"/>
      <c r="AP4" s="61"/>
      <c r="AQ4" s="61"/>
      <c r="AR4" s="61"/>
      <c r="AS4" s="61"/>
      <c r="AT4" s="61"/>
      <c r="AU4" s="61"/>
      <c r="AV4" s="61"/>
      <c r="BD4" s="4"/>
      <c r="BE4" s="4"/>
      <c r="BF4" s="4"/>
      <c r="BG4" s="4"/>
      <c r="BH4" s="4"/>
      <c r="BI4" s="4"/>
      <c r="BJ4" s="4"/>
      <c r="BK4" s="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row>
    <row r="5" spans="1:97" ht="32.25" customHeight="1">
      <c r="A5" s="5"/>
      <c r="B5" s="5"/>
      <c r="C5" s="5"/>
      <c r="D5" s="37"/>
      <c r="E5" s="37"/>
      <c r="F5" s="95" t="s">
        <v>148</v>
      </c>
      <c r="G5" s="95"/>
      <c r="H5" s="95"/>
      <c r="I5" s="95"/>
      <c r="J5" s="95"/>
      <c r="K5" s="95"/>
      <c r="L5" s="95"/>
      <c r="M5" s="37"/>
      <c r="N5" s="37"/>
      <c r="O5" s="37"/>
      <c r="P5" s="37"/>
      <c r="Q5" s="37"/>
      <c r="R5" s="37"/>
      <c r="S5" s="35"/>
      <c r="T5" s="35"/>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row>
    <row r="6" spans="1:97" ht="21.75" customHeight="1">
      <c r="A6" s="5"/>
      <c r="B6" s="5"/>
      <c r="C6" s="5"/>
      <c r="D6" s="37"/>
      <c r="E6" s="37"/>
      <c r="F6" s="59">
        <v>17100000000</v>
      </c>
      <c r="G6" s="37"/>
      <c r="J6" s="37"/>
      <c r="K6" s="65"/>
      <c r="L6" s="65"/>
      <c r="M6" s="65"/>
      <c r="N6" s="65"/>
      <c r="O6" s="4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47"/>
      <c r="BJ6" s="47"/>
      <c r="BK6" s="47"/>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row>
    <row r="7" spans="1:97" ht="15" customHeight="1">
      <c r="A7" s="5"/>
      <c r="B7" s="5"/>
      <c r="C7" s="5"/>
      <c r="D7" s="37"/>
      <c r="E7" s="37"/>
      <c r="F7" s="60" t="s">
        <v>111</v>
      </c>
      <c r="G7" s="37"/>
      <c r="J7" s="37"/>
      <c r="K7" s="66"/>
      <c r="L7" s="66"/>
      <c r="M7" s="66"/>
      <c r="N7" s="66"/>
      <c r="O7" s="48"/>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48"/>
      <c r="BJ7" s="48"/>
      <c r="BK7" s="48"/>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row>
    <row r="8" spans="1:98" ht="11.25" customHeight="1">
      <c r="A8" s="5"/>
      <c r="B8" s="5"/>
      <c r="C8" s="5"/>
      <c r="D8" s="5"/>
      <c r="L8" s="50" t="s">
        <v>119</v>
      </c>
      <c r="R8" s="50" t="s">
        <v>119</v>
      </c>
      <c r="V8" s="50"/>
      <c r="W8" s="50"/>
      <c r="X8" s="50"/>
      <c r="Y8" s="50" t="s">
        <v>119</v>
      </c>
      <c r="Z8" s="50"/>
      <c r="AA8" s="50"/>
      <c r="AB8" s="50"/>
      <c r="AC8" s="50"/>
      <c r="AD8" s="50"/>
      <c r="AE8" s="50" t="s">
        <v>119</v>
      </c>
      <c r="AK8" s="50" t="s">
        <v>119</v>
      </c>
      <c r="AQ8" s="50" t="s">
        <v>119</v>
      </c>
      <c r="AU8" s="50" t="s">
        <v>119</v>
      </c>
      <c r="BA8" s="50" t="s">
        <v>119</v>
      </c>
      <c r="BD8" s="50"/>
      <c r="BE8" s="50"/>
      <c r="BF8" s="50"/>
      <c r="BG8" s="50"/>
      <c r="BH8" s="50"/>
      <c r="BI8" s="50" t="s">
        <v>119</v>
      </c>
      <c r="BJ8"/>
      <c r="BK8"/>
      <c r="BL8" s="50"/>
      <c r="BM8" s="36"/>
      <c r="BN8" s="36"/>
      <c r="BO8" s="36"/>
      <c r="BP8" s="50"/>
      <c r="BQ8" s="50"/>
      <c r="BR8" s="50" t="s">
        <v>119</v>
      </c>
      <c r="BS8" s="50"/>
      <c r="BT8" s="50"/>
      <c r="BU8" s="50"/>
      <c r="BV8" s="50"/>
      <c r="BW8" s="50"/>
      <c r="BX8" s="50"/>
      <c r="BY8" s="50"/>
      <c r="BZ8" s="50"/>
      <c r="CA8" s="50" t="s">
        <v>119</v>
      </c>
      <c r="CB8" s="50"/>
      <c r="CC8" s="50"/>
      <c r="CD8" s="50"/>
      <c r="CE8" s="50"/>
      <c r="CF8" s="50"/>
      <c r="CG8" s="50"/>
      <c r="CH8" s="50" t="s">
        <v>119</v>
      </c>
      <c r="CI8" s="50"/>
      <c r="CJ8" s="50"/>
      <c r="CK8" s="50"/>
      <c r="CL8" s="50"/>
      <c r="CM8" s="50"/>
      <c r="CN8" s="50"/>
      <c r="CO8" s="50" t="s">
        <v>119</v>
      </c>
      <c r="CP8" s="50"/>
      <c r="CQ8" s="33"/>
      <c r="CR8" s="33"/>
      <c r="CS8" s="33"/>
      <c r="CT8" s="50" t="s">
        <v>119</v>
      </c>
    </row>
    <row r="9" spans="1:98" s="26" customFormat="1" ht="15.75" customHeight="1">
      <c r="A9" s="23" t="s">
        <v>4</v>
      </c>
      <c r="B9" s="24" t="s">
        <v>0</v>
      </c>
      <c r="C9" s="25">
        <v>0</v>
      </c>
      <c r="D9" s="90" t="s">
        <v>105</v>
      </c>
      <c r="E9" s="90" t="s">
        <v>37</v>
      </c>
      <c r="F9" s="83" t="s">
        <v>117</v>
      </c>
      <c r="G9" s="77"/>
      <c r="H9" s="77"/>
      <c r="I9" s="77"/>
      <c r="J9" s="77"/>
      <c r="K9" s="77"/>
      <c r="L9" s="77"/>
      <c r="M9" s="77" t="s">
        <v>117</v>
      </c>
      <c r="N9" s="77"/>
      <c r="O9" s="77"/>
      <c r="P9" s="77"/>
      <c r="Q9" s="77"/>
      <c r="R9" s="79"/>
      <c r="S9" s="83" t="s">
        <v>117</v>
      </c>
      <c r="T9" s="77"/>
      <c r="U9" s="77"/>
      <c r="V9" s="77"/>
      <c r="W9" s="77"/>
      <c r="X9" s="77"/>
      <c r="Y9" s="77"/>
      <c r="Z9" s="77" t="s">
        <v>117</v>
      </c>
      <c r="AA9" s="77"/>
      <c r="AB9" s="77"/>
      <c r="AC9" s="77"/>
      <c r="AD9" s="77"/>
      <c r="AE9" s="79"/>
      <c r="AF9" s="83" t="s">
        <v>117</v>
      </c>
      <c r="AG9" s="77"/>
      <c r="AH9" s="77"/>
      <c r="AI9" s="77"/>
      <c r="AJ9" s="77"/>
      <c r="AK9" s="79"/>
      <c r="AL9" s="83" t="s">
        <v>117</v>
      </c>
      <c r="AM9" s="77"/>
      <c r="AN9" s="77"/>
      <c r="AO9" s="77"/>
      <c r="AP9" s="77"/>
      <c r="AQ9" s="77"/>
      <c r="AR9" s="77" t="s">
        <v>117</v>
      </c>
      <c r="AS9" s="77"/>
      <c r="AT9" s="77"/>
      <c r="AU9" s="77"/>
      <c r="AV9" s="77" t="s">
        <v>117</v>
      </c>
      <c r="AW9" s="77"/>
      <c r="AX9" s="77"/>
      <c r="AY9" s="77"/>
      <c r="AZ9" s="77"/>
      <c r="BA9" s="77"/>
      <c r="BB9" s="77" t="s">
        <v>117</v>
      </c>
      <c r="BC9" s="79"/>
      <c r="BD9" s="82" t="s">
        <v>109</v>
      </c>
      <c r="BE9" s="83" t="s">
        <v>108</v>
      </c>
      <c r="BF9" s="77"/>
      <c r="BG9" s="77"/>
      <c r="BH9" s="77"/>
      <c r="BI9" s="77"/>
      <c r="BJ9" s="77" t="s">
        <v>108</v>
      </c>
      <c r="BK9" s="77"/>
      <c r="BL9" s="77"/>
      <c r="BM9" s="77"/>
      <c r="BN9" s="77"/>
      <c r="BO9" s="77"/>
      <c r="BP9" s="77"/>
      <c r="BQ9" s="77"/>
      <c r="BR9" s="77"/>
      <c r="BS9" s="77" t="s">
        <v>108</v>
      </c>
      <c r="BT9" s="77"/>
      <c r="BU9" s="77"/>
      <c r="BV9" s="77"/>
      <c r="BW9" s="77"/>
      <c r="BX9" s="77"/>
      <c r="BY9" s="77"/>
      <c r="BZ9" s="77"/>
      <c r="CA9" s="77"/>
      <c r="CB9" s="79" t="s">
        <v>108</v>
      </c>
      <c r="CC9" s="82"/>
      <c r="CD9" s="82"/>
      <c r="CE9" s="82"/>
      <c r="CF9" s="82"/>
      <c r="CG9" s="82"/>
      <c r="CH9" s="83"/>
      <c r="CI9" s="77" t="s">
        <v>108</v>
      </c>
      <c r="CJ9" s="77"/>
      <c r="CK9" s="77"/>
      <c r="CL9" s="77"/>
      <c r="CM9" s="77"/>
      <c r="CN9" s="77"/>
      <c r="CO9" s="77"/>
      <c r="CP9" s="77" t="s">
        <v>108</v>
      </c>
      <c r="CQ9" s="77"/>
      <c r="CR9" s="77"/>
      <c r="CS9" s="79"/>
      <c r="CT9" s="84" t="s">
        <v>109</v>
      </c>
    </row>
    <row r="10" spans="1:98" s="26" customFormat="1" ht="15.75" customHeight="1">
      <c r="A10" s="23"/>
      <c r="B10" s="24"/>
      <c r="C10" s="25"/>
      <c r="D10" s="91"/>
      <c r="E10" s="91"/>
      <c r="F10" s="83" t="s">
        <v>118</v>
      </c>
      <c r="G10" s="77"/>
      <c r="H10" s="77"/>
      <c r="I10" s="77"/>
      <c r="J10" s="77"/>
      <c r="K10" s="77"/>
      <c r="L10" s="77"/>
      <c r="M10" s="77" t="s">
        <v>118</v>
      </c>
      <c r="N10" s="77"/>
      <c r="O10" s="77"/>
      <c r="P10" s="77"/>
      <c r="Q10" s="77"/>
      <c r="R10" s="79"/>
      <c r="S10" s="83" t="s">
        <v>118</v>
      </c>
      <c r="T10" s="77"/>
      <c r="U10" s="77"/>
      <c r="V10" s="77"/>
      <c r="W10" s="77"/>
      <c r="X10" s="77"/>
      <c r="Y10" s="77"/>
      <c r="Z10" s="77" t="s">
        <v>118</v>
      </c>
      <c r="AA10" s="77"/>
      <c r="AB10" s="77"/>
      <c r="AC10" s="77"/>
      <c r="AD10" s="77"/>
      <c r="AE10" s="79"/>
      <c r="AF10" s="83" t="s">
        <v>118</v>
      </c>
      <c r="AG10" s="77"/>
      <c r="AH10" s="77"/>
      <c r="AI10" s="77"/>
      <c r="AJ10" s="77"/>
      <c r="AK10" s="79"/>
      <c r="AL10" s="83" t="s">
        <v>118</v>
      </c>
      <c r="AM10" s="77"/>
      <c r="AN10" s="77"/>
      <c r="AO10" s="77"/>
      <c r="AP10" s="77"/>
      <c r="AQ10" s="77"/>
      <c r="AR10" s="77" t="s">
        <v>118</v>
      </c>
      <c r="AS10" s="77"/>
      <c r="AT10" s="77"/>
      <c r="AU10" s="77"/>
      <c r="AV10" s="77" t="s">
        <v>118</v>
      </c>
      <c r="AW10" s="77"/>
      <c r="AX10" s="77"/>
      <c r="AY10" s="77"/>
      <c r="AZ10" s="77"/>
      <c r="BA10" s="77"/>
      <c r="BB10" s="77" t="s">
        <v>118</v>
      </c>
      <c r="BC10" s="79"/>
      <c r="BD10" s="82"/>
      <c r="BE10" s="81" t="s">
        <v>225</v>
      </c>
      <c r="BF10" s="78"/>
      <c r="BG10" s="78"/>
      <c r="BH10" s="78"/>
      <c r="BI10" s="78"/>
      <c r="BJ10" s="78" t="s">
        <v>225</v>
      </c>
      <c r="BK10" s="78"/>
      <c r="BL10" s="78"/>
      <c r="BM10" s="78"/>
      <c r="BN10" s="78"/>
      <c r="BO10" s="78"/>
      <c r="BP10" s="78"/>
      <c r="BQ10" s="78"/>
      <c r="BR10" s="78"/>
      <c r="BS10" s="78" t="s">
        <v>225</v>
      </c>
      <c r="BT10" s="78"/>
      <c r="BU10" s="78"/>
      <c r="BV10" s="78"/>
      <c r="BW10" s="78"/>
      <c r="BX10" s="78"/>
      <c r="BY10" s="78"/>
      <c r="BZ10" s="78"/>
      <c r="CA10" s="78"/>
      <c r="CB10" s="80" t="s">
        <v>225</v>
      </c>
      <c r="CC10" s="84"/>
      <c r="CD10" s="84"/>
      <c r="CE10" s="84"/>
      <c r="CF10" s="84"/>
      <c r="CG10" s="84"/>
      <c r="CH10" s="81"/>
      <c r="CI10" s="78" t="s">
        <v>225</v>
      </c>
      <c r="CJ10" s="78"/>
      <c r="CK10" s="78"/>
      <c r="CL10" s="78"/>
      <c r="CM10" s="78"/>
      <c r="CN10" s="78"/>
      <c r="CO10" s="78"/>
      <c r="CP10" s="78" t="s">
        <v>225</v>
      </c>
      <c r="CQ10" s="78"/>
      <c r="CR10" s="78"/>
      <c r="CS10" s="80"/>
      <c r="CT10" s="84"/>
    </row>
    <row r="11" spans="1:98" s="26" customFormat="1" ht="15.75" customHeight="1">
      <c r="A11" s="23" t="s">
        <v>2</v>
      </c>
      <c r="B11" s="24" t="s">
        <v>0</v>
      </c>
      <c r="C11" s="25">
        <v>0</v>
      </c>
      <c r="D11" s="91"/>
      <c r="E11" s="91"/>
      <c r="F11" s="83" t="s">
        <v>122</v>
      </c>
      <c r="G11" s="77"/>
      <c r="H11" s="77"/>
      <c r="I11" s="77"/>
      <c r="J11" s="77"/>
      <c r="K11" s="77"/>
      <c r="L11" s="77"/>
      <c r="M11" s="77" t="s">
        <v>122</v>
      </c>
      <c r="N11" s="77"/>
      <c r="O11" s="77"/>
      <c r="P11" s="77"/>
      <c r="Q11" s="77"/>
      <c r="R11" s="79"/>
      <c r="S11" s="83" t="s">
        <v>123</v>
      </c>
      <c r="T11" s="77"/>
      <c r="U11" s="77"/>
      <c r="V11" s="77"/>
      <c r="W11" s="77"/>
      <c r="X11" s="77"/>
      <c r="Y11" s="77"/>
      <c r="Z11" s="77" t="s">
        <v>123</v>
      </c>
      <c r="AA11" s="77"/>
      <c r="AB11" s="77"/>
      <c r="AC11" s="77"/>
      <c r="AD11" s="77"/>
      <c r="AE11" s="79"/>
      <c r="AF11" s="83" t="s">
        <v>123</v>
      </c>
      <c r="AG11" s="77"/>
      <c r="AH11" s="77"/>
      <c r="AI11" s="77"/>
      <c r="AJ11" s="77"/>
      <c r="AK11" s="79"/>
      <c r="AL11" s="83" t="s">
        <v>123</v>
      </c>
      <c r="AM11" s="77"/>
      <c r="AN11" s="77"/>
      <c r="AO11" s="77"/>
      <c r="AP11" s="77"/>
      <c r="AQ11" s="77"/>
      <c r="AR11" s="77" t="s">
        <v>123</v>
      </c>
      <c r="AS11" s="77"/>
      <c r="AT11" s="77"/>
      <c r="AU11" s="77"/>
      <c r="AV11" s="77" t="s">
        <v>123</v>
      </c>
      <c r="AW11" s="77"/>
      <c r="AX11" s="77"/>
      <c r="AY11" s="77"/>
      <c r="AZ11" s="77"/>
      <c r="BA11" s="77"/>
      <c r="BB11" s="77" t="s">
        <v>123</v>
      </c>
      <c r="BC11" s="79"/>
      <c r="BD11" s="82"/>
      <c r="BE11" s="81" t="s">
        <v>124</v>
      </c>
      <c r="BF11" s="78"/>
      <c r="BG11" s="78"/>
      <c r="BH11" s="78"/>
      <c r="BI11" s="78"/>
      <c r="BJ11" s="78" t="s">
        <v>125</v>
      </c>
      <c r="BK11" s="78"/>
      <c r="BL11" s="78"/>
      <c r="BM11" s="78"/>
      <c r="BN11" s="78"/>
      <c r="BO11" s="78"/>
      <c r="BP11" s="78"/>
      <c r="BQ11" s="78"/>
      <c r="BR11" s="78"/>
      <c r="BS11" s="78" t="s">
        <v>122</v>
      </c>
      <c r="BT11" s="78"/>
      <c r="BU11" s="78"/>
      <c r="BV11" s="78"/>
      <c r="BW11" s="78"/>
      <c r="BX11" s="78"/>
      <c r="BY11" s="78"/>
      <c r="BZ11" s="78"/>
      <c r="CA11" s="78"/>
      <c r="CB11" s="80" t="s">
        <v>122</v>
      </c>
      <c r="CC11" s="84"/>
      <c r="CD11" s="84"/>
      <c r="CE11" s="84"/>
      <c r="CF11" s="84"/>
      <c r="CG11" s="84"/>
      <c r="CH11" s="81"/>
      <c r="CI11" s="78" t="s">
        <v>122</v>
      </c>
      <c r="CJ11" s="78"/>
      <c r="CK11" s="78"/>
      <c r="CL11" s="78"/>
      <c r="CM11" s="78"/>
      <c r="CN11" s="78"/>
      <c r="CO11" s="80"/>
      <c r="CP11" s="81" t="s">
        <v>123</v>
      </c>
      <c r="CQ11" s="78"/>
      <c r="CR11" s="78"/>
      <c r="CS11" s="80"/>
      <c r="CT11" s="84"/>
    </row>
    <row r="12" spans="1:98" s="26" customFormat="1" ht="15.75" customHeight="1">
      <c r="A12" s="23"/>
      <c r="B12" s="24"/>
      <c r="C12" s="25"/>
      <c r="D12" s="91"/>
      <c r="E12" s="91"/>
      <c r="F12" s="83" t="s">
        <v>116</v>
      </c>
      <c r="G12" s="77"/>
      <c r="H12" s="77"/>
      <c r="I12" s="77"/>
      <c r="J12" s="77"/>
      <c r="K12" s="77"/>
      <c r="L12" s="77"/>
      <c r="M12" s="77" t="s">
        <v>116</v>
      </c>
      <c r="N12" s="77"/>
      <c r="O12" s="77"/>
      <c r="P12" s="77"/>
      <c r="Q12" s="77"/>
      <c r="R12" s="79"/>
      <c r="S12" s="83" t="s">
        <v>116</v>
      </c>
      <c r="T12" s="77"/>
      <c r="U12" s="77"/>
      <c r="V12" s="77"/>
      <c r="W12" s="77"/>
      <c r="X12" s="77"/>
      <c r="Y12" s="77"/>
      <c r="Z12" s="77" t="s">
        <v>116</v>
      </c>
      <c r="AA12" s="77"/>
      <c r="AB12" s="77"/>
      <c r="AC12" s="77"/>
      <c r="AD12" s="77"/>
      <c r="AE12" s="79"/>
      <c r="AF12" s="83" t="s">
        <v>116</v>
      </c>
      <c r="AG12" s="77"/>
      <c r="AH12" s="77"/>
      <c r="AI12" s="77"/>
      <c r="AJ12" s="77"/>
      <c r="AK12" s="79"/>
      <c r="AL12" s="83" t="s">
        <v>116</v>
      </c>
      <c r="AM12" s="77"/>
      <c r="AN12" s="77"/>
      <c r="AO12" s="77"/>
      <c r="AP12" s="77"/>
      <c r="AQ12" s="77"/>
      <c r="AR12" s="77" t="s">
        <v>116</v>
      </c>
      <c r="AS12" s="77"/>
      <c r="AT12" s="77"/>
      <c r="AU12" s="77"/>
      <c r="AV12" s="77" t="s">
        <v>116</v>
      </c>
      <c r="AW12" s="77"/>
      <c r="AX12" s="77"/>
      <c r="AY12" s="77"/>
      <c r="AZ12" s="77"/>
      <c r="BA12" s="77"/>
      <c r="BB12" s="77" t="s">
        <v>116</v>
      </c>
      <c r="BC12" s="79"/>
      <c r="BD12" s="82"/>
      <c r="BE12" s="83" t="s">
        <v>116</v>
      </c>
      <c r="BF12" s="77"/>
      <c r="BG12" s="77"/>
      <c r="BH12" s="77"/>
      <c r="BI12" s="77"/>
      <c r="BJ12" s="77" t="s">
        <v>116</v>
      </c>
      <c r="BK12" s="77"/>
      <c r="BL12" s="77"/>
      <c r="BM12" s="77"/>
      <c r="BN12" s="77"/>
      <c r="BO12" s="77"/>
      <c r="BP12" s="77"/>
      <c r="BQ12" s="77"/>
      <c r="BR12" s="77"/>
      <c r="BS12" s="77" t="s">
        <v>116</v>
      </c>
      <c r="BT12" s="77"/>
      <c r="BU12" s="77"/>
      <c r="BV12" s="77"/>
      <c r="BW12" s="77"/>
      <c r="BX12" s="77"/>
      <c r="BY12" s="77"/>
      <c r="BZ12" s="77"/>
      <c r="CA12" s="77"/>
      <c r="CB12" s="79" t="s">
        <v>116</v>
      </c>
      <c r="CC12" s="82"/>
      <c r="CD12" s="82"/>
      <c r="CE12" s="82"/>
      <c r="CF12" s="82"/>
      <c r="CG12" s="82"/>
      <c r="CH12" s="83"/>
      <c r="CI12" s="77" t="s">
        <v>116</v>
      </c>
      <c r="CJ12" s="77"/>
      <c r="CK12" s="77"/>
      <c r="CL12" s="77"/>
      <c r="CM12" s="77"/>
      <c r="CN12" s="77"/>
      <c r="CO12" s="77"/>
      <c r="CP12" s="77" t="s">
        <v>116</v>
      </c>
      <c r="CQ12" s="77"/>
      <c r="CR12" s="77"/>
      <c r="CS12" s="79"/>
      <c r="CT12" s="84"/>
    </row>
    <row r="13" spans="1:98" s="26" customFormat="1" ht="28.5" customHeight="1">
      <c r="A13" s="23" t="s">
        <v>6</v>
      </c>
      <c r="B13" s="24" t="s">
        <v>0</v>
      </c>
      <c r="C13" s="25">
        <v>0</v>
      </c>
      <c r="D13" s="91"/>
      <c r="E13" s="91"/>
      <c r="F13" s="82" t="s">
        <v>182</v>
      </c>
      <c r="G13" s="82" t="s">
        <v>181</v>
      </c>
      <c r="H13" s="82" t="s">
        <v>179</v>
      </c>
      <c r="I13" s="90" t="s">
        <v>196</v>
      </c>
      <c r="J13" s="82" t="s">
        <v>184</v>
      </c>
      <c r="K13" s="82" t="s">
        <v>128</v>
      </c>
      <c r="L13" s="82" t="s">
        <v>180</v>
      </c>
      <c r="M13" s="83" t="s">
        <v>133</v>
      </c>
      <c r="N13" s="79"/>
      <c r="O13" s="82" t="s">
        <v>129</v>
      </c>
      <c r="P13" s="82"/>
      <c r="Q13" s="82"/>
      <c r="R13" s="82"/>
      <c r="S13" s="93" t="s">
        <v>181</v>
      </c>
      <c r="T13" s="46" t="s">
        <v>130</v>
      </c>
      <c r="U13" s="83" t="s">
        <v>129</v>
      </c>
      <c r="V13" s="77"/>
      <c r="W13" s="77"/>
      <c r="X13" s="77"/>
      <c r="Y13" s="77"/>
      <c r="Z13" s="77" t="s">
        <v>129</v>
      </c>
      <c r="AA13" s="77"/>
      <c r="AB13" s="77"/>
      <c r="AC13" s="77"/>
      <c r="AD13" s="77"/>
      <c r="AE13" s="79"/>
      <c r="AF13" s="83" t="s">
        <v>129</v>
      </c>
      <c r="AG13" s="77"/>
      <c r="AH13" s="77"/>
      <c r="AI13" s="77"/>
      <c r="AJ13" s="77"/>
      <c r="AK13" s="79"/>
      <c r="AL13" s="83" t="s">
        <v>129</v>
      </c>
      <c r="AM13" s="77"/>
      <c r="AN13" s="77"/>
      <c r="AO13" s="77"/>
      <c r="AP13" s="77"/>
      <c r="AQ13" s="77"/>
      <c r="AR13" s="77" t="s">
        <v>129</v>
      </c>
      <c r="AS13" s="77"/>
      <c r="AT13" s="77"/>
      <c r="AU13" s="77"/>
      <c r="AV13" s="77" t="s">
        <v>129</v>
      </c>
      <c r="AW13" s="77"/>
      <c r="AX13" s="77"/>
      <c r="AY13" s="77"/>
      <c r="AZ13" s="77"/>
      <c r="BA13" s="77"/>
      <c r="BB13" s="77" t="s">
        <v>129</v>
      </c>
      <c r="BC13" s="79"/>
      <c r="BD13" s="82"/>
      <c r="BE13" s="83" t="s">
        <v>176</v>
      </c>
      <c r="BF13" s="79"/>
      <c r="BG13" s="85" t="s">
        <v>133</v>
      </c>
      <c r="BH13" s="86"/>
      <c r="BI13" s="86"/>
      <c r="BJ13" s="78" t="s">
        <v>133</v>
      </c>
      <c r="BK13" s="78"/>
      <c r="BL13" s="80"/>
      <c r="BM13" s="84" t="s">
        <v>164</v>
      </c>
      <c r="BN13" s="84"/>
      <c r="BO13" s="84"/>
      <c r="BP13" s="84"/>
      <c r="BQ13" s="84"/>
      <c r="BR13" s="84"/>
      <c r="BS13" s="81" t="s">
        <v>120</v>
      </c>
      <c r="BT13" s="78"/>
      <c r="BU13" s="78"/>
      <c r="BV13" s="78"/>
      <c r="BW13" s="78"/>
      <c r="BX13" s="78"/>
      <c r="BY13" s="78"/>
      <c r="BZ13" s="78"/>
      <c r="CA13" s="80"/>
      <c r="CB13" s="87" t="s">
        <v>167</v>
      </c>
      <c r="CC13" s="87"/>
      <c r="CD13" s="87"/>
      <c r="CE13" s="87"/>
      <c r="CF13" s="87"/>
      <c r="CG13" s="87"/>
      <c r="CH13" s="87"/>
      <c r="CI13" s="88" t="s">
        <v>194</v>
      </c>
      <c r="CJ13" s="88" t="s">
        <v>191</v>
      </c>
      <c r="CK13" s="74" t="s">
        <v>161</v>
      </c>
      <c r="CL13" s="74" t="s">
        <v>198</v>
      </c>
      <c r="CM13" s="74" t="s">
        <v>194</v>
      </c>
      <c r="CN13" s="74" t="s">
        <v>198</v>
      </c>
      <c r="CO13" s="84" t="s">
        <v>126</v>
      </c>
      <c r="CP13" s="74" t="s">
        <v>194</v>
      </c>
      <c r="CQ13" s="81" t="s">
        <v>199</v>
      </c>
      <c r="CR13" s="78"/>
      <c r="CS13" s="80"/>
      <c r="CT13" s="84"/>
    </row>
    <row r="14" spans="1:98" s="26" customFormat="1" ht="163.5" customHeight="1">
      <c r="A14" s="23"/>
      <c r="B14" s="24"/>
      <c r="C14" s="25"/>
      <c r="D14" s="91"/>
      <c r="E14" s="91"/>
      <c r="F14" s="82"/>
      <c r="G14" s="82"/>
      <c r="H14" s="82"/>
      <c r="I14" s="92"/>
      <c r="J14" s="82"/>
      <c r="K14" s="82"/>
      <c r="L14" s="82"/>
      <c r="M14" s="69" t="s">
        <v>214</v>
      </c>
      <c r="N14" s="70" t="s">
        <v>215</v>
      </c>
      <c r="O14" s="46" t="s">
        <v>127</v>
      </c>
      <c r="P14" s="46" t="s">
        <v>160</v>
      </c>
      <c r="Q14" s="46" t="s">
        <v>216</v>
      </c>
      <c r="R14" s="46" t="s">
        <v>192</v>
      </c>
      <c r="S14" s="94"/>
      <c r="T14" s="46" t="s">
        <v>131</v>
      </c>
      <c r="U14" s="46" t="s">
        <v>146</v>
      </c>
      <c r="V14" s="46" t="s">
        <v>224</v>
      </c>
      <c r="W14" s="46" t="s">
        <v>237</v>
      </c>
      <c r="X14" s="46" t="s">
        <v>204</v>
      </c>
      <c r="Y14" s="46" t="s">
        <v>205</v>
      </c>
      <c r="Z14" s="46" t="s">
        <v>211</v>
      </c>
      <c r="AA14" s="46" t="s">
        <v>207</v>
      </c>
      <c r="AB14" s="46" t="s">
        <v>208</v>
      </c>
      <c r="AC14" s="46" t="s">
        <v>209</v>
      </c>
      <c r="AD14" s="46" t="s">
        <v>210</v>
      </c>
      <c r="AE14" s="46" t="s">
        <v>206</v>
      </c>
      <c r="AF14" s="46" t="s">
        <v>139</v>
      </c>
      <c r="AG14" s="46" t="s">
        <v>140</v>
      </c>
      <c r="AH14" s="46" t="s">
        <v>141</v>
      </c>
      <c r="AI14" s="46" t="s">
        <v>142</v>
      </c>
      <c r="AJ14" s="46" t="s">
        <v>143</v>
      </c>
      <c r="AK14" s="46" t="s">
        <v>162</v>
      </c>
      <c r="AL14" s="46" t="s">
        <v>138</v>
      </c>
      <c r="AM14" s="46" t="s">
        <v>144</v>
      </c>
      <c r="AN14" s="46" t="s">
        <v>163</v>
      </c>
      <c r="AO14" s="46" t="s">
        <v>195</v>
      </c>
      <c r="AP14" s="46" t="s">
        <v>227</v>
      </c>
      <c r="AQ14" s="46" t="s">
        <v>233</v>
      </c>
      <c r="AR14" s="46" t="s">
        <v>228</v>
      </c>
      <c r="AS14" s="46" t="s">
        <v>236</v>
      </c>
      <c r="AT14" s="46" t="s">
        <v>229</v>
      </c>
      <c r="AU14" s="46" t="s">
        <v>230</v>
      </c>
      <c r="AV14" s="46" t="s">
        <v>231</v>
      </c>
      <c r="AW14" s="46" t="s">
        <v>232</v>
      </c>
      <c r="AX14" s="46" t="s">
        <v>235</v>
      </c>
      <c r="AY14" s="46" t="s">
        <v>145</v>
      </c>
      <c r="AZ14" s="70" t="s">
        <v>221</v>
      </c>
      <c r="BA14" s="70" t="s">
        <v>222</v>
      </c>
      <c r="BB14" s="70" t="s">
        <v>223</v>
      </c>
      <c r="BC14" s="46" t="s">
        <v>154</v>
      </c>
      <c r="BD14" s="82"/>
      <c r="BE14" s="46" t="s">
        <v>190</v>
      </c>
      <c r="BF14" s="46" t="s">
        <v>177</v>
      </c>
      <c r="BG14" s="46" t="s">
        <v>152</v>
      </c>
      <c r="BH14" s="46" t="s">
        <v>153</v>
      </c>
      <c r="BI14" s="58" t="s">
        <v>135</v>
      </c>
      <c r="BJ14" s="49" t="s">
        <v>136</v>
      </c>
      <c r="BK14" s="49" t="s">
        <v>134</v>
      </c>
      <c r="BL14" s="45" t="s">
        <v>137</v>
      </c>
      <c r="BM14" s="45" t="s">
        <v>155</v>
      </c>
      <c r="BN14" s="45" t="s">
        <v>156</v>
      </c>
      <c r="BO14" s="45" t="s">
        <v>157</v>
      </c>
      <c r="BP14" s="45" t="s">
        <v>158</v>
      </c>
      <c r="BQ14" s="45" t="s">
        <v>159</v>
      </c>
      <c r="BR14" s="45" t="s">
        <v>147</v>
      </c>
      <c r="BS14" s="73" t="s">
        <v>165</v>
      </c>
      <c r="BT14" s="73" t="s">
        <v>185</v>
      </c>
      <c r="BU14" s="73" t="s">
        <v>166</v>
      </c>
      <c r="BV14" s="73" t="s">
        <v>186</v>
      </c>
      <c r="BW14" s="73" t="s">
        <v>187</v>
      </c>
      <c r="BX14" s="73" t="s">
        <v>188</v>
      </c>
      <c r="BY14" s="73" t="s">
        <v>189</v>
      </c>
      <c r="BZ14" s="73" t="s">
        <v>165</v>
      </c>
      <c r="CA14" s="73" t="s">
        <v>166</v>
      </c>
      <c r="CB14" s="51" t="s">
        <v>168</v>
      </c>
      <c r="CC14" s="45" t="s">
        <v>170</v>
      </c>
      <c r="CD14" s="45" t="s">
        <v>171</v>
      </c>
      <c r="CE14" s="45" t="s">
        <v>173</v>
      </c>
      <c r="CF14" s="45" t="s">
        <v>172</v>
      </c>
      <c r="CG14" s="45" t="s">
        <v>174</v>
      </c>
      <c r="CH14" s="45" t="s">
        <v>175</v>
      </c>
      <c r="CI14" s="89"/>
      <c r="CJ14" s="89"/>
      <c r="CK14" s="75"/>
      <c r="CL14" s="75"/>
      <c r="CM14" s="75"/>
      <c r="CN14" s="75"/>
      <c r="CO14" s="84"/>
      <c r="CP14" s="75"/>
      <c r="CQ14" s="45" t="s">
        <v>201</v>
      </c>
      <c r="CR14" s="45" t="s">
        <v>202</v>
      </c>
      <c r="CS14" s="45" t="s">
        <v>203</v>
      </c>
      <c r="CT14" s="84"/>
    </row>
    <row r="15" spans="1:98" s="26" customFormat="1" ht="24.75" customHeight="1">
      <c r="A15" s="23"/>
      <c r="B15" s="24"/>
      <c r="C15" s="25"/>
      <c r="D15" s="92"/>
      <c r="E15" s="92"/>
      <c r="F15" s="46">
        <v>41032500</v>
      </c>
      <c r="G15" s="46">
        <v>41032700</v>
      </c>
      <c r="H15" s="46">
        <v>41034900</v>
      </c>
      <c r="I15" s="46">
        <v>41035100</v>
      </c>
      <c r="J15" s="46">
        <v>41035400</v>
      </c>
      <c r="K15" s="46">
        <v>41037000</v>
      </c>
      <c r="L15" s="46">
        <v>41037200</v>
      </c>
      <c r="M15" s="46">
        <v>41051100</v>
      </c>
      <c r="N15" s="46">
        <v>41051100</v>
      </c>
      <c r="O15" s="46">
        <v>41053900</v>
      </c>
      <c r="P15" s="46">
        <v>41053900</v>
      </c>
      <c r="Q15" s="46">
        <v>41053900</v>
      </c>
      <c r="R15" s="46">
        <v>41053900</v>
      </c>
      <c r="S15" s="1">
        <v>41032700</v>
      </c>
      <c r="T15" s="46">
        <v>41053600</v>
      </c>
      <c r="U15" s="46">
        <v>41053900</v>
      </c>
      <c r="V15" s="46">
        <v>41053900</v>
      </c>
      <c r="W15" s="46">
        <v>41053900</v>
      </c>
      <c r="X15" s="46">
        <v>41053900</v>
      </c>
      <c r="Y15" s="46">
        <v>41053900</v>
      </c>
      <c r="Z15" s="46">
        <v>41053900</v>
      </c>
      <c r="AA15" s="46">
        <v>41053900</v>
      </c>
      <c r="AB15" s="46">
        <v>41053900</v>
      </c>
      <c r="AC15" s="46">
        <v>41053900</v>
      </c>
      <c r="AD15" s="46">
        <v>41053900</v>
      </c>
      <c r="AE15" s="46">
        <v>41053900</v>
      </c>
      <c r="AF15" s="46">
        <v>41053900</v>
      </c>
      <c r="AG15" s="46">
        <v>41053900</v>
      </c>
      <c r="AH15" s="46">
        <v>41053900</v>
      </c>
      <c r="AI15" s="46">
        <v>41053900</v>
      </c>
      <c r="AJ15" s="46">
        <v>41053900</v>
      </c>
      <c r="AK15" s="46">
        <v>41053900</v>
      </c>
      <c r="AL15" s="46">
        <v>41053900</v>
      </c>
      <c r="AM15" s="46">
        <v>41053900</v>
      </c>
      <c r="AN15" s="46">
        <v>41053900</v>
      </c>
      <c r="AO15" s="46">
        <v>41053900</v>
      </c>
      <c r="AP15" s="46">
        <v>41053900</v>
      </c>
      <c r="AQ15" s="46">
        <v>41053900</v>
      </c>
      <c r="AR15" s="46">
        <v>41053900</v>
      </c>
      <c r="AS15" s="46">
        <v>41053900</v>
      </c>
      <c r="AT15" s="46">
        <v>41053900</v>
      </c>
      <c r="AU15" s="46">
        <v>41053900</v>
      </c>
      <c r="AV15" s="46">
        <v>41053900</v>
      </c>
      <c r="AW15" s="46">
        <v>41053900</v>
      </c>
      <c r="AX15" s="46">
        <v>41053900</v>
      </c>
      <c r="AY15" s="46">
        <v>41053900</v>
      </c>
      <c r="AZ15" s="46">
        <v>41053900</v>
      </c>
      <c r="BA15" s="46">
        <v>41053900</v>
      </c>
      <c r="BB15" s="46">
        <v>41053900</v>
      </c>
      <c r="BC15" s="46">
        <v>41053900</v>
      </c>
      <c r="BD15" s="82"/>
      <c r="BE15" s="49" t="s">
        <v>178</v>
      </c>
      <c r="BF15" s="49" t="s">
        <v>178</v>
      </c>
      <c r="BG15" s="51" t="s">
        <v>132</v>
      </c>
      <c r="BH15" s="51" t="s">
        <v>132</v>
      </c>
      <c r="BI15" s="51" t="s">
        <v>132</v>
      </c>
      <c r="BJ15" s="51" t="s">
        <v>132</v>
      </c>
      <c r="BK15" s="51" t="s">
        <v>132</v>
      </c>
      <c r="BL15" s="51" t="s">
        <v>132</v>
      </c>
      <c r="BM15" s="49" t="s">
        <v>121</v>
      </c>
      <c r="BN15" s="49" t="s">
        <v>121</v>
      </c>
      <c r="BO15" s="49" t="s">
        <v>121</v>
      </c>
      <c r="BP15" s="49" t="s">
        <v>121</v>
      </c>
      <c r="BQ15" s="49" t="s">
        <v>121</v>
      </c>
      <c r="BR15" s="49" t="s">
        <v>121</v>
      </c>
      <c r="BS15" s="49" t="s">
        <v>121</v>
      </c>
      <c r="BT15" s="49" t="s">
        <v>121</v>
      </c>
      <c r="BU15" s="49" t="s">
        <v>121</v>
      </c>
      <c r="BV15" s="49" t="s">
        <v>121</v>
      </c>
      <c r="BW15" s="49" t="s">
        <v>121</v>
      </c>
      <c r="BX15" s="49" t="s">
        <v>121</v>
      </c>
      <c r="BY15" s="49" t="s">
        <v>121</v>
      </c>
      <c r="BZ15" s="49" t="s">
        <v>121</v>
      </c>
      <c r="CA15" s="49" t="s">
        <v>121</v>
      </c>
      <c r="CB15" s="51" t="s">
        <v>169</v>
      </c>
      <c r="CC15" s="51" t="s">
        <v>169</v>
      </c>
      <c r="CD15" s="51" t="s">
        <v>169</v>
      </c>
      <c r="CE15" s="51" t="s">
        <v>169</v>
      </c>
      <c r="CF15" s="51" t="s">
        <v>169</v>
      </c>
      <c r="CG15" s="51" t="s">
        <v>169</v>
      </c>
      <c r="CH15" s="51" t="s">
        <v>169</v>
      </c>
      <c r="CI15" s="51" t="s">
        <v>193</v>
      </c>
      <c r="CJ15" s="51" t="s">
        <v>183</v>
      </c>
      <c r="CK15" s="51" t="s">
        <v>151</v>
      </c>
      <c r="CL15" s="51" t="s">
        <v>197</v>
      </c>
      <c r="CM15" s="51" t="s">
        <v>226</v>
      </c>
      <c r="CN15" s="51" t="s">
        <v>234</v>
      </c>
      <c r="CO15" s="51">
        <v>3719620</v>
      </c>
      <c r="CP15" s="51" t="s">
        <v>226</v>
      </c>
      <c r="CQ15" s="71" t="s">
        <v>200</v>
      </c>
      <c r="CR15" s="71" t="s">
        <v>200</v>
      </c>
      <c r="CS15" s="71" t="s">
        <v>200</v>
      </c>
      <c r="CT15" s="84"/>
    </row>
    <row r="16" spans="1:98" s="26" customFormat="1" ht="13.5" customHeight="1">
      <c r="A16" s="23"/>
      <c r="B16" s="24"/>
      <c r="C16" s="25"/>
      <c r="D16" s="44">
        <v>1</v>
      </c>
      <c r="E16" s="44">
        <v>2</v>
      </c>
      <c r="F16" s="44">
        <v>3</v>
      </c>
      <c r="G16" s="44">
        <v>4</v>
      </c>
      <c r="H16" s="44">
        <v>5</v>
      </c>
      <c r="I16" s="44">
        <v>6</v>
      </c>
      <c r="J16" s="44">
        <v>7</v>
      </c>
      <c r="K16" s="44">
        <v>8</v>
      </c>
      <c r="L16" s="44">
        <v>9</v>
      </c>
      <c r="M16" s="44">
        <v>10</v>
      </c>
      <c r="N16" s="44">
        <v>11</v>
      </c>
      <c r="O16" s="44">
        <v>12</v>
      </c>
      <c r="P16" s="44">
        <v>13</v>
      </c>
      <c r="Q16" s="44">
        <v>14</v>
      </c>
      <c r="R16" s="44">
        <v>15</v>
      </c>
      <c r="S16" s="44">
        <v>16</v>
      </c>
      <c r="T16" s="44">
        <v>17</v>
      </c>
      <c r="U16" s="44">
        <v>18</v>
      </c>
      <c r="V16" s="44">
        <v>19</v>
      </c>
      <c r="W16" s="44">
        <v>20</v>
      </c>
      <c r="X16" s="44">
        <v>21</v>
      </c>
      <c r="Y16" s="44">
        <v>22</v>
      </c>
      <c r="Z16" s="44">
        <v>23</v>
      </c>
      <c r="AA16" s="44">
        <v>24</v>
      </c>
      <c r="AB16" s="44">
        <v>25</v>
      </c>
      <c r="AC16" s="44">
        <v>26</v>
      </c>
      <c r="AD16" s="44">
        <v>27</v>
      </c>
      <c r="AE16" s="44">
        <v>28</v>
      </c>
      <c r="AF16" s="44">
        <v>29</v>
      </c>
      <c r="AG16" s="44">
        <v>30</v>
      </c>
      <c r="AH16" s="44">
        <v>32</v>
      </c>
      <c r="AI16" s="44">
        <v>32</v>
      </c>
      <c r="AJ16" s="44">
        <v>33</v>
      </c>
      <c r="AK16" s="44">
        <v>34</v>
      </c>
      <c r="AL16" s="44">
        <v>35</v>
      </c>
      <c r="AM16" s="44">
        <v>36</v>
      </c>
      <c r="AN16" s="44">
        <v>37</v>
      </c>
      <c r="AO16" s="44">
        <v>38</v>
      </c>
      <c r="AP16" s="44">
        <v>39</v>
      </c>
      <c r="AQ16" s="44">
        <v>40</v>
      </c>
      <c r="AR16" s="44">
        <v>41</v>
      </c>
      <c r="AS16" s="44">
        <v>42</v>
      </c>
      <c r="AT16" s="44">
        <v>43</v>
      </c>
      <c r="AU16" s="44">
        <v>44</v>
      </c>
      <c r="AV16" s="44">
        <v>45</v>
      </c>
      <c r="AW16" s="44">
        <v>46</v>
      </c>
      <c r="AX16" s="44">
        <v>47</v>
      </c>
      <c r="AY16" s="44">
        <v>48</v>
      </c>
      <c r="AZ16" s="44">
        <v>49</v>
      </c>
      <c r="BA16" s="44">
        <v>50</v>
      </c>
      <c r="BB16" s="44">
        <v>51</v>
      </c>
      <c r="BC16" s="44">
        <v>52</v>
      </c>
      <c r="BD16" s="44">
        <v>53</v>
      </c>
      <c r="BE16" s="44">
        <v>54</v>
      </c>
      <c r="BF16" s="44">
        <v>55</v>
      </c>
      <c r="BG16" s="44">
        <v>56</v>
      </c>
      <c r="BH16" s="44">
        <v>57</v>
      </c>
      <c r="BI16" s="44">
        <v>58</v>
      </c>
      <c r="BJ16" s="44">
        <v>59</v>
      </c>
      <c r="BK16" s="44">
        <v>60</v>
      </c>
      <c r="BL16" s="44">
        <v>61</v>
      </c>
      <c r="BM16" s="44">
        <v>62</v>
      </c>
      <c r="BN16" s="44">
        <v>63</v>
      </c>
      <c r="BO16" s="44">
        <v>64</v>
      </c>
      <c r="BP16" s="44">
        <v>65</v>
      </c>
      <c r="BQ16" s="44">
        <v>66</v>
      </c>
      <c r="BR16" s="44">
        <v>67</v>
      </c>
      <c r="BS16" s="44">
        <v>68</v>
      </c>
      <c r="BT16" s="44">
        <v>69</v>
      </c>
      <c r="BU16" s="44">
        <v>70</v>
      </c>
      <c r="BV16" s="44">
        <v>71</v>
      </c>
      <c r="BW16" s="44">
        <v>72</v>
      </c>
      <c r="BX16" s="44">
        <v>73</v>
      </c>
      <c r="BY16" s="44">
        <v>74</v>
      </c>
      <c r="BZ16" s="44">
        <v>75</v>
      </c>
      <c r="CA16" s="44">
        <v>76</v>
      </c>
      <c r="CB16" s="44">
        <v>77</v>
      </c>
      <c r="CC16" s="44">
        <v>78</v>
      </c>
      <c r="CD16" s="44">
        <v>79</v>
      </c>
      <c r="CE16" s="44">
        <v>80</v>
      </c>
      <c r="CF16" s="44">
        <v>81</v>
      </c>
      <c r="CG16" s="44">
        <v>82</v>
      </c>
      <c r="CH16" s="44">
        <v>83</v>
      </c>
      <c r="CI16" s="44">
        <v>84</v>
      </c>
      <c r="CJ16" s="44">
        <v>85</v>
      </c>
      <c r="CK16" s="44">
        <v>86</v>
      </c>
      <c r="CL16" s="44">
        <v>87</v>
      </c>
      <c r="CM16" s="44">
        <v>88</v>
      </c>
      <c r="CN16" s="44">
        <v>89</v>
      </c>
      <c r="CO16" s="44">
        <v>90</v>
      </c>
      <c r="CP16" s="44">
        <v>91</v>
      </c>
      <c r="CQ16" s="44">
        <v>92</v>
      </c>
      <c r="CR16" s="44">
        <v>93</v>
      </c>
      <c r="CS16" s="44">
        <v>94</v>
      </c>
      <c r="CT16" s="44">
        <v>95</v>
      </c>
    </row>
    <row r="17" spans="1:98" ht="15" customHeight="1">
      <c r="A17" s="11" t="s">
        <v>1</v>
      </c>
      <c r="B17" s="2" t="s">
        <v>0</v>
      </c>
      <c r="C17" s="21">
        <v>0</v>
      </c>
      <c r="D17" s="40" t="s">
        <v>38</v>
      </c>
      <c r="E17" s="41" t="s">
        <v>39</v>
      </c>
      <c r="F17" s="62"/>
      <c r="G17" s="62"/>
      <c r="H17" s="41"/>
      <c r="I17" s="41"/>
      <c r="J17" s="41"/>
      <c r="K17" s="62"/>
      <c r="L17" s="62"/>
      <c r="M17" s="62"/>
      <c r="N17" s="62"/>
      <c r="O17" s="56"/>
      <c r="P17" s="56">
        <v>975000</v>
      </c>
      <c r="Q17" s="56"/>
      <c r="R17" s="56"/>
      <c r="S17" s="62"/>
      <c r="T17" s="62"/>
      <c r="U17" s="56"/>
      <c r="V17" s="62"/>
      <c r="W17" s="56">
        <v>8500000</v>
      </c>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53">
        <f aca="true" t="shared" si="0" ref="BD17:BD48">SUM(F17:BC17)</f>
        <v>9475000</v>
      </c>
      <c r="BE17" s="53">
        <v>1196324</v>
      </c>
      <c r="BF17" s="53"/>
      <c r="BG17" s="53"/>
      <c r="BH17" s="53"/>
      <c r="BI17" s="53"/>
      <c r="BJ17" s="53"/>
      <c r="BK17" s="53"/>
      <c r="BL17" s="53"/>
      <c r="BM17" s="53"/>
      <c r="BN17" s="53"/>
      <c r="BO17" s="53"/>
      <c r="BP17" s="53"/>
      <c r="BQ17" s="53"/>
      <c r="BR17" s="53"/>
      <c r="BS17" s="53"/>
      <c r="BT17" s="53"/>
      <c r="BU17" s="53"/>
      <c r="BV17" s="53"/>
      <c r="BW17" s="53"/>
      <c r="BX17" s="53"/>
      <c r="BY17" s="53"/>
      <c r="BZ17" s="53"/>
      <c r="CA17" s="53"/>
      <c r="CB17" s="53">
        <v>1058686</v>
      </c>
      <c r="CC17" s="53">
        <v>2693517</v>
      </c>
      <c r="CD17" s="53">
        <v>556959</v>
      </c>
      <c r="CE17" s="53">
        <v>174825</v>
      </c>
      <c r="CF17" s="53">
        <v>48148</v>
      </c>
      <c r="CG17" s="53">
        <v>1253767</v>
      </c>
      <c r="CH17" s="53"/>
      <c r="CI17" s="53"/>
      <c r="CJ17" s="53">
        <v>6663340</v>
      </c>
      <c r="CK17" s="53">
        <v>1518.68</v>
      </c>
      <c r="CL17" s="53"/>
      <c r="CM17" s="53"/>
      <c r="CN17" s="53"/>
      <c r="CO17" s="53"/>
      <c r="CP17" s="53"/>
      <c r="CQ17" s="53"/>
      <c r="CR17" s="53"/>
      <c r="CS17" s="53"/>
      <c r="CT17" s="53">
        <f aca="true" t="shared" si="1" ref="CT17:CT48">SUM(BE17:CS17)</f>
        <v>13647084.68</v>
      </c>
    </row>
    <row r="18" spans="1:98" ht="15" customHeight="1">
      <c r="A18" s="12" t="s">
        <v>3</v>
      </c>
      <c r="B18" s="2" t="s">
        <v>0</v>
      </c>
      <c r="C18" s="21">
        <v>0</v>
      </c>
      <c r="D18" s="40" t="s">
        <v>40</v>
      </c>
      <c r="E18" s="41" t="s">
        <v>41</v>
      </c>
      <c r="F18" s="62"/>
      <c r="G18" s="62"/>
      <c r="H18" s="41"/>
      <c r="I18" s="41"/>
      <c r="J18" s="41"/>
      <c r="K18" s="62"/>
      <c r="L18" s="62"/>
      <c r="M18" s="62"/>
      <c r="N18" s="62"/>
      <c r="O18" s="56">
        <v>241100</v>
      </c>
      <c r="P18" s="62"/>
      <c r="Q18" s="62"/>
      <c r="R18" s="62"/>
      <c r="S18" s="62"/>
      <c r="T18" s="62"/>
      <c r="U18" s="56">
        <v>1200000</v>
      </c>
      <c r="V18" s="56">
        <v>2000000</v>
      </c>
      <c r="W18" s="56"/>
      <c r="X18" s="56"/>
      <c r="Y18" s="56"/>
      <c r="Z18" s="56"/>
      <c r="AA18" s="56"/>
      <c r="AB18" s="56"/>
      <c r="AC18" s="56"/>
      <c r="AD18" s="56"/>
      <c r="AE18" s="56"/>
      <c r="AF18" s="56"/>
      <c r="AG18" s="56"/>
      <c r="AH18" s="56"/>
      <c r="AI18" s="56"/>
      <c r="AJ18" s="56"/>
      <c r="AK18" s="62"/>
      <c r="AL18" s="62"/>
      <c r="AM18" s="62"/>
      <c r="AN18" s="62"/>
      <c r="AO18" s="62"/>
      <c r="AP18" s="62"/>
      <c r="AQ18" s="62"/>
      <c r="AR18" s="62"/>
      <c r="AS18" s="62"/>
      <c r="AT18" s="62"/>
      <c r="AU18" s="62"/>
      <c r="AV18" s="62"/>
      <c r="AW18" s="62"/>
      <c r="AX18" s="62"/>
      <c r="AY18" s="62"/>
      <c r="AZ18" s="62"/>
      <c r="BA18" s="62"/>
      <c r="BB18" s="62"/>
      <c r="BC18" s="62"/>
      <c r="BD18" s="53">
        <f t="shared" si="0"/>
        <v>3441100</v>
      </c>
      <c r="BE18" s="53">
        <v>523692</v>
      </c>
      <c r="BF18" s="53">
        <v>198237.55</v>
      </c>
      <c r="BG18" s="53"/>
      <c r="BH18" s="53"/>
      <c r="BI18" s="53"/>
      <c r="BJ18" s="53"/>
      <c r="BK18" s="53"/>
      <c r="BL18" s="53"/>
      <c r="BM18" s="53">
        <v>9798</v>
      </c>
      <c r="BN18" s="53"/>
      <c r="BO18" s="53"/>
      <c r="BP18" s="53"/>
      <c r="BQ18" s="53"/>
      <c r="BR18" s="53"/>
      <c r="BS18" s="53"/>
      <c r="BT18" s="53"/>
      <c r="BU18" s="53"/>
      <c r="BV18" s="53"/>
      <c r="BW18" s="53"/>
      <c r="BX18" s="53"/>
      <c r="BY18" s="53"/>
      <c r="BZ18" s="53"/>
      <c r="CA18" s="53"/>
      <c r="CB18" s="53">
        <v>169112</v>
      </c>
      <c r="CC18" s="53">
        <v>374963</v>
      </c>
      <c r="CD18" s="53">
        <v>118141</v>
      </c>
      <c r="CE18" s="53">
        <v>174825</v>
      </c>
      <c r="CF18" s="53">
        <v>10213</v>
      </c>
      <c r="CG18" s="53">
        <v>193615</v>
      </c>
      <c r="CH18" s="53">
        <v>11908</v>
      </c>
      <c r="CI18" s="53"/>
      <c r="CJ18" s="53">
        <v>1366300</v>
      </c>
      <c r="CK18" s="53">
        <v>10970</v>
      </c>
      <c r="CL18" s="53"/>
      <c r="CM18" s="53"/>
      <c r="CN18" s="53"/>
      <c r="CO18" s="53"/>
      <c r="CP18" s="53"/>
      <c r="CQ18" s="53"/>
      <c r="CR18" s="53"/>
      <c r="CS18" s="53"/>
      <c r="CT18" s="53">
        <f t="shared" si="1"/>
        <v>3161774.55</v>
      </c>
    </row>
    <row r="19" spans="1:98" ht="18" customHeight="1">
      <c r="A19" s="13" t="s">
        <v>5</v>
      </c>
      <c r="B19" s="3" t="s">
        <v>0</v>
      </c>
      <c r="C19" s="21">
        <v>0</v>
      </c>
      <c r="D19" s="27"/>
      <c r="E19" s="29" t="s">
        <v>7</v>
      </c>
      <c r="F19" s="54"/>
      <c r="G19" s="54"/>
      <c r="H19" s="54">
        <f aca="true" t="shared" si="2" ref="H19:AY19">SUM(H17:H18)</f>
        <v>0</v>
      </c>
      <c r="I19" s="54">
        <f t="shared" si="2"/>
        <v>0</v>
      </c>
      <c r="J19" s="54">
        <f t="shared" si="2"/>
        <v>0</v>
      </c>
      <c r="K19" s="54">
        <f t="shared" si="2"/>
        <v>0</v>
      </c>
      <c r="L19" s="54">
        <f t="shared" si="2"/>
        <v>0</v>
      </c>
      <c r="M19" s="54">
        <f t="shared" si="2"/>
        <v>0</v>
      </c>
      <c r="N19" s="54">
        <f t="shared" si="2"/>
        <v>0</v>
      </c>
      <c r="O19" s="54">
        <f t="shared" si="2"/>
        <v>241100</v>
      </c>
      <c r="P19" s="54">
        <f t="shared" si="2"/>
        <v>975000</v>
      </c>
      <c r="Q19" s="54">
        <f t="shared" si="2"/>
        <v>0</v>
      </c>
      <c r="R19" s="54">
        <f t="shared" si="2"/>
        <v>0</v>
      </c>
      <c r="S19" s="54"/>
      <c r="T19" s="54"/>
      <c r="U19" s="54">
        <f t="shared" si="2"/>
        <v>1200000</v>
      </c>
      <c r="V19" s="54">
        <f t="shared" si="2"/>
        <v>2000000</v>
      </c>
      <c r="W19" s="54">
        <f t="shared" si="2"/>
        <v>8500000</v>
      </c>
      <c r="X19" s="54">
        <f t="shared" si="2"/>
        <v>0</v>
      </c>
      <c r="Y19" s="54">
        <f t="shared" si="2"/>
        <v>0</v>
      </c>
      <c r="Z19" s="54"/>
      <c r="AA19" s="54"/>
      <c r="AB19" s="54"/>
      <c r="AC19" s="54"/>
      <c r="AD19" s="54"/>
      <c r="AE19" s="54">
        <f t="shared" si="2"/>
        <v>0</v>
      </c>
      <c r="AF19" s="54"/>
      <c r="AG19" s="54"/>
      <c r="AH19" s="54"/>
      <c r="AI19" s="54"/>
      <c r="AJ19" s="54"/>
      <c r="AK19" s="54">
        <f t="shared" si="2"/>
        <v>0</v>
      </c>
      <c r="AL19" s="54">
        <f t="shared" si="2"/>
        <v>0</v>
      </c>
      <c r="AM19" s="54">
        <f t="shared" si="2"/>
        <v>0</v>
      </c>
      <c r="AN19" s="54"/>
      <c r="AO19" s="54"/>
      <c r="AP19" s="54"/>
      <c r="AQ19" s="54"/>
      <c r="AR19" s="54"/>
      <c r="AS19" s="54"/>
      <c r="AT19" s="54"/>
      <c r="AU19" s="54"/>
      <c r="AV19" s="54"/>
      <c r="AW19" s="54">
        <f t="shared" si="2"/>
        <v>0</v>
      </c>
      <c r="AX19" s="54">
        <f t="shared" si="2"/>
        <v>0</v>
      </c>
      <c r="AY19" s="54">
        <f t="shared" si="2"/>
        <v>0</v>
      </c>
      <c r="AZ19" s="54"/>
      <c r="BA19" s="54"/>
      <c r="BB19" s="54"/>
      <c r="BC19" s="54"/>
      <c r="BD19" s="54">
        <f t="shared" si="0"/>
        <v>12916100</v>
      </c>
      <c r="BE19" s="54">
        <f aca="true" t="shared" si="3" ref="BE19:BL19">SUM(BE17:BE18)</f>
        <v>1720016</v>
      </c>
      <c r="BF19" s="54">
        <f t="shared" si="3"/>
        <v>198237.55</v>
      </c>
      <c r="BG19" s="54">
        <f t="shared" si="3"/>
        <v>0</v>
      </c>
      <c r="BH19" s="54">
        <f t="shared" si="3"/>
        <v>0</v>
      </c>
      <c r="BI19" s="54">
        <f t="shared" si="3"/>
        <v>0</v>
      </c>
      <c r="BJ19" s="54">
        <f t="shared" si="3"/>
        <v>0</v>
      </c>
      <c r="BK19" s="54">
        <f t="shared" si="3"/>
        <v>0</v>
      </c>
      <c r="BL19" s="54">
        <f t="shared" si="3"/>
        <v>0</v>
      </c>
      <c r="BM19" s="54">
        <f aca="true" t="shared" si="4" ref="BM19:CS19">SUM(BM17:BM18)</f>
        <v>9798</v>
      </c>
      <c r="BN19" s="54">
        <f t="shared" si="4"/>
        <v>0</v>
      </c>
      <c r="BO19" s="54">
        <f t="shared" si="4"/>
        <v>0</v>
      </c>
      <c r="BP19" s="54">
        <f t="shared" si="4"/>
        <v>0</v>
      </c>
      <c r="BQ19" s="54">
        <f t="shared" si="4"/>
        <v>0</v>
      </c>
      <c r="BR19" s="54">
        <f t="shared" si="4"/>
        <v>0</v>
      </c>
      <c r="BS19" s="54">
        <f t="shared" si="4"/>
        <v>0</v>
      </c>
      <c r="BT19" s="54">
        <f t="shared" si="4"/>
        <v>0</v>
      </c>
      <c r="BU19" s="54">
        <f t="shared" si="4"/>
        <v>0</v>
      </c>
      <c r="BV19" s="54">
        <f t="shared" si="4"/>
        <v>0</v>
      </c>
      <c r="BW19" s="54">
        <f t="shared" si="4"/>
        <v>0</v>
      </c>
      <c r="BX19" s="54">
        <f t="shared" si="4"/>
        <v>0</v>
      </c>
      <c r="BY19" s="54">
        <f t="shared" si="4"/>
        <v>0</v>
      </c>
      <c r="BZ19" s="54">
        <f t="shared" si="4"/>
        <v>0</v>
      </c>
      <c r="CA19" s="54">
        <f t="shared" si="4"/>
        <v>0</v>
      </c>
      <c r="CB19" s="54">
        <f t="shared" si="4"/>
        <v>1227798</v>
      </c>
      <c r="CC19" s="54">
        <f t="shared" si="4"/>
        <v>3068480</v>
      </c>
      <c r="CD19" s="54">
        <f t="shared" si="4"/>
        <v>675100</v>
      </c>
      <c r="CE19" s="54">
        <f t="shared" si="4"/>
        <v>349650</v>
      </c>
      <c r="CF19" s="54">
        <f t="shared" si="4"/>
        <v>58361</v>
      </c>
      <c r="CG19" s="54">
        <f t="shared" si="4"/>
        <v>1447382</v>
      </c>
      <c r="CH19" s="54">
        <f t="shared" si="4"/>
        <v>11908</v>
      </c>
      <c r="CI19" s="54">
        <f t="shared" si="4"/>
        <v>0</v>
      </c>
      <c r="CJ19" s="54">
        <f t="shared" si="4"/>
        <v>8029640</v>
      </c>
      <c r="CK19" s="54">
        <f t="shared" si="4"/>
        <v>12488.68</v>
      </c>
      <c r="CL19" s="54">
        <f t="shared" si="4"/>
        <v>0</v>
      </c>
      <c r="CM19" s="54">
        <f t="shared" si="4"/>
        <v>0</v>
      </c>
      <c r="CN19" s="54">
        <f t="shared" si="4"/>
        <v>0</v>
      </c>
      <c r="CO19" s="54">
        <f t="shared" si="4"/>
        <v>0</v>
      </c>
      <c r="CP19" s="54">
        <f t="shared" si="4"/>
        <v>0</v>
      </c>
      <c r="CQ19" s="54">
        <f t="shared" si="4"/>
        <v>0</v>
      </c>
      <c r="CR19" s="54">
        <f t="shared" si="4"/>
        <v>0</v>
      </c>
      <c r="CS19" s="54">
        <f t="shared" si="4"/>
        <v>0</v>
      </c>
      <c r="CT19" s="54">
        <f t="shared" si="1"/>
        <v>16808859.23</v>
      </c>
    </row>
    <row r="20" spans="1:98" ht="15" customHeight="1">
      <c r="A20" s="13"/>
      <c r="B20" s="3"/>
      <c r="C20" s="21"/>
      <c r="D20" s="40" t="s">
        <v>42</v>
      </c>
      <c r="E20" s="41" t="s">
        <v>43</v>
      </c>
      <c r="F20" s="62"/>
      <c r="G20" s="62"/>
      <c r="H20" s="41"/>
      <c r="I20" s="41"/>
      <c r="J20" s="41"/>
      <c r="K20" s="62"/>
      <c r="L20" s="62"/>
      <c r="M20" s="68">
        <v>1500000</v>
      </c>
      <c r="N20" s="68">
        <v>1500000</v>
      </c>
      <c r="O20" s="56">
        <v>150000</v>
      </c>
      <c r="P20" s="56">
        <v>78000</v>
      </c>
      <c r="Q20" s="56"/>
      <c r="R20" s="62"/>
      <c r="S20" s="62"/>
      <c r="T20" s="62"/>
      <c r="U20" s="62"/>
      <c r="V20" s="62"/>
      <c r="W20" s="62"/>
      <c r="X20" s="56">
        <v>3436881</v>
      </c>
      <c r="Y20" s="56">
        <v>3238463</v>
      </c>
      <c r="Z20" s="56">
        <v>30000</v>
      </c>
      <c r="AA20" s="56">
        <v>45000</v>
      </c>
      <c r="AB20" s="56">
        <v>25000</v>
      </c>
      <c r="AC20" s="56">
        <v>34000</v>
      </c>
      <c r="AD20" s="56">
        <v>38000</v>
      </c>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56">
        <v>22000</v>
      </c>
      <c r="BD20" s="53">
        <f t="shared" si="0"/>
        <v>10097344</v>
      </c>
      <c r="BE20" s="53">
        <v>1867458</v>
      </c>
      <c r="BF20" s="53"/>
      <c r="BG20" s="53"/>
      <c r="BH20" s="53"/>
      <c r="BI20" s="53"/>
      <c r="BJ20" s="53"/>
      <c r="BK20" s="53"/>
      <c r="BL20" s="53"/>
      <c r="BM20" s="53">
        <v>12260</v>
      </c>
      <c r="BN20" s="53"/>
      <c r="BO20" s="53">
        <v>14413</v>
      </c>
      <c r="BP20" s="53"/>
      <c r="BQ20" s="53"/>
      <c r="BR20" s="53"/>
      <c r="BS20" s="53"/>
      <c r="BT20" s="53"/>
      <c r="BU20" s="53"/>
      <c r="BV20" s="53"/>
      <c r="BW20" s="53"/>
      <c r="BX20" s="53"/>
      <c r="BY20" s="53"/>
      <c r="BZ20" s="53"/>
      <c r="CA20" s="53"/>
      <c r="CB20" s="53">
        <v>747599</v>
      </c>
      <c r="CC20" s="53">
        <v>1286279</v>
      </c>
      <c r="CD20" s="53">
        <v>824579</v>
      </c>
      <c r="CE20" s="53"/>
      <c r="CF20" s="53">
        <v>39394</v>
      </c>
      <c r="CG20" s="53">
        <v>706481</v>
      </c>
      <c r="CH20" s="53">
        <v>38123</v>
      </c>
      <c r="CI20" s="53"/>
      <c r="CJ20" s="53">
        <v>5738460</v>
      </c>
      <c r="CK20" s="53"/>
      <c r="CL20" s="53"/>
      <c r="CM20" s="53"/>
      <c r="CN20" s="53"/>
      <c r="CO20" s="53"/>
      <c r="CP20" s="53"/>
      <c r="CQ20" s="53"/>
      <c r="CR20" s="53"/>
      <c r="CS20" s="53"/>
      <c r="CT20" s="53">
        <f t="shared" si="1"/>
        <v>11275046</v>
      </c>
    </row>
    <row r="21" spans="1:98" ht="15" customHeight="1">
      <c r="A21" s="13"/>
      <c r="B21" s="3"/>
      <c r="C21" s="21"/>
      <c r="D21" s="40" t="s">
        <v>44</v>
      </c>
      <c r="E21" s="41" t="s">
        <v>45</v>
      </c>
      <c r="F21" s="62"/>
      <c r="G21" s="62"/>
      <c r="H21" s="41"/>
      <c r="I21" s="41"/>
      <c r="J21" s="41"/>
      <c r="K21" s="62"/>
      <c r="L21" s="62"/>
      <c r="M21" s="62"/>
      <c r="N21" s="62"/>
      <c r="O21" s="56">
        <v>200000</v>
      </c>
      <c r="P21" s="56">
        <v>39000</v>
      </c>
      <c r="Q21" s="56"/>
      <c r="R21" s="56"/>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53">
        <f t="shared" si="0"/>
        <v>239000</v>
      </c>
      <c r="BE21" s="53">
        <v>983079</v>
      </c>
      <c r="BF21" s="53"/>
      <c r="BG21" s="53"/>
      <c r="BH21" s="53"/>
      <c r="BI21" s="53"/>
      <c r="BJ21" s="53"/>
      <c r="BK21" s="53">
        <v>1246220</v>
      </c>
      <c r="BL21" s="53"/>
      <c r="BM21" s="53">
        <v>12260</v>
      </c>
      <c r="BN21" s="53"/>
      <c r="BO21" s="53">
        <v>21619</v>
      </c>
      <c r="BP21" s="53"/>
      <c r="BQ21" s="53"/>
      <c r="BR21" s="53"/>
      <c r="BS21" s="53"/>
      <c r="BT21" s="53"/>
      <c r="BU21" s="53"/>
      <c r="BV21" s="53"/>
      <c r="BW21" s="53"/>
      <c r="BX21" s="53"/>
      <c r="BY21" s="53"/>
      <c r="BZ21" s="53"/>
      <c r="CA21" s="53"/>
      <c r="CB21" s="53">
        <v>851845</v>
      </c>
      <c r="CC21" s="53">
        <v>1306507</v>
      </c>
      <c r="CD21" s="53">
        <v>1128371</v>
      </c>
      <c r="CE21" s="53"/>
      <c r="CF21" s="53">
        <v>59820</v>
      </c>
      <c r="CG21" s="53">
        <v>623872</v>
      </c>
      <c r="CH21" s="53">
        <v>42122</v>
      </c>
      <c r="CI21" s="53"/>
      <c r="CJ21" s="53">
        <v>4561340</v>
      </c>
      <c r="CK21" s="53"/>
      <c r="CL21" s="53"/>
      <c r="CM21" s="53"/>
      <c r="CN21" s="53"/>
      <c r="CO21" s="53">
        <v>74700</v>
      </c>
      <c r="CP21" s="53"/>
      <c r="CQ21" s="53"/>
      <c r="CR21" s="53"/>
      <c r="CS21" s="53"/>
      <c r="CT21" s="53">
        <f t="shared" si="1"/>
        <v>10911755</v>
      </c>
    </row>
    <row r="22" spans="1:98" ht="15" customHeight="1">
      <c r="A22" s="13"/>
      <c r="B22" s="3"/>
      <c r="C22" s="21"/>
      <c r="D22" s="40" t="s">
        <v>46</v>
      </c>
      <c r="E22" s="41" t="s">
        <v>47</v>
      </c>
      <c r="F22" s="62"/>
      <c r="G22" s="62"/>
      <c r="H22" s="41"/>
      <c r="I22" s="41"/>
      <c r="J22" s="41"/>
      <c r="K22" s="62"/>
      <c r="L22" s="62"/>
      <c r="M22" s="62"/>
      <c r="N22" s="62"/>
      <c r="O22" s="56"/>
      <c r="P22" s="56">
        <v>65000</v>
      </c>
      <c r="Q22" s="56"/>
      <c r="R22" s="56"/>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53">
        <f t="shared" si="0"/>
        <v>65000</v>
      </c>
      <c r="BE22" s="53">
        <v>638935</v>
      </c>
      <c r="BF22" s="53"/>
      <c r="BG22" s="53"/>
      <c r="BH22" s="53"/>
      <c r="BI22" s="53"/>
      <c r="BJ22" s="53"/>
      <c r="BK22" s="53"/>
      <c r="BL22" s="53"/>
      <c r="BM22" s="53"/>
      <c r="BN22" s="53"/>
      <c r="BO22" s="53">
        <v>14413</v>
      </c>
      <c r="BP22" s="53"/>
      <c r="BQ22" s="53"/>
      <c r="BR22" s="53"/>
      <c r="BS22" s="53"/>
      <c r="BT22" s="53"/>
      <c r="BU22" s="53"/>
      <c r="BV22" s="53"/>
      <c r="BW22" s="53"/>
      <c r="BX22" s="53"/>
      <c r="BY22" s="53"/>
      <c r="BZ22" s="53"/>
      <c r="CA22" s="53"/>
      <c r="CB22" s="53">
        <v>291891</v>
      </c>
      <c r="CC22" s="53">
        <v>323385</v>
      </c>
      <c r="CD22" s="53">
        <v>607584</v>
      </c>
      <c r="CE22" s="53"/>
      <c r="CF22" s="53">
        <v>40853</v>
      </c>
      <c r="CG22" s="53">
        <v>234059</v>
      </c>
      <c r="CH22" s="53">
        <v>17773</v>
      </c>
      <c r="CI22" s="53"/>
      <c r="CJ22" s="53">
        <v>1870780</v>
      </c>
      <c r="CK22" s="53"/>
      <c r="CL22" s="53"/>
      <c r="CM22" s="53"/>
      <c r="CN22" s="53"/>
      <c r="CO22" s="53"/>
      <c r="CP22" s="53"/>
      <c r="CQ22" s="53"/>
      <c r="CR22" s="53"/>
      <c r="CS22" s="53"/>
      <c r="CT22" s="53">
        <f t="shared" si="1"/>
        <v>4039673</v>
      </c>
    </row>
    <row r="23" spans="1:98" ht="15" customHeight="1">
      <c r="A23" s="13"/>
      <c r="B23" s="3"/>
      <c r="C23" s="21"/>
      <c r="D23" s="40" t="s">
        <v>48</v>
      </c>
      <c r="E23" s="41" t="s">
        <v>49</v>
      </c>
      <c r="F23" s="62"/>
      <c r="G23" s="62"/>
      <c r="H23" s="41"/>
      <c r="I23" s="41"/>
      <c r="J23" s="41"/>
      <c r="K23" s="62"/>
      <c r="L23" s="62"/>
      <c r="M23" s="62"/>
      <c r="N23" s="62"/>
      <c r="O23" s="56">
        <v>50400</v>
      </c>
      <c r="P23" s="56"/>
      <c r="Q23" s="56"/>
      <c r="R23" s="56"/>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53">
        <f t="shared" si="0"/>
        <v>50400</v>
      </c>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v>11914</v>
      </c>
      <c r="CC23" s="53">
        <v>18672</v>
      </c>
      <c r="CD23" s="53">
        <v>21699</v>
      </c>
      <c r="CE23" s="53"/>
      <c r="CF23" s="53">
        <v>1459</v>
      </c>
      <c r="CG23" s="53">
        <v>12047</v>
      </c>
      <c r="CH23" s="53">
        <v>711</v>
      </c>
      <c r="CI23" s="53"/>
      <c r="CJ23" s="53">
        <v>21020</v>
      </c>
      <c r="CK23" s="53"/>
      <c r="CL23" s="53"/>
      <c r="CM23" s="53"/>
      <c r="CN23" s="53"/>
      <c r="CO23" s="53"/>
      <c r="CP23" s="53"/>
      <c r="CQ23" s="53"/>
      <c r="CR23" s="53"/>
      <c r="CS23" s="53"/>
      <c r="CT23" s="53">
        <f t="shared" si="1"/>
        <v>87522</v>
      </c>
    </row>
    <row r="24" spans="1:98" ht="15" customHeight="1">
      <c r="A24" s="13"/>
      <c r="B24" s="3"/>
      <c r="C24" s="21"/>
      <c r="D24" s="42" t="s">
        <v>50</v>
      </c>
      <c r="E24" s="43" t="s">
        <v>51</v>
      </c>
      <c r="F24" s="63"/>
      <c r="G24" s="63"/>
      <c r="H24" s="43"/>
      <c r="I24" s="43"/>
      <c r="J24" s="43"/>
      <c r="K24" s="63"/>
      <c r="L24" s="63"/>
      <c r="M24" s="63"/>
      <c r="N24" s="63"/>
      <c r="O24" s="56"/>
      <c r="P24" s="56">
        <v>10000</v>
      </c>
      <c r="Q24" s="56"/>
      <c r="R24" s="56"/>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53">
        <f t="shared" si="0"/>
        <v>10000</v>
      </c>
      <c r="BE24" s="53">
        <v>628704</v>
      </c>
      <c r="BF24" s="53"/>
      <c r="BG24" s="53"/>
      <c r="BH24" s="53"/>
      <c r="BI24" s="53"/>
      <c r="BJ24" s="53"/>
      <c r="BK24" s="53"/>
      <c r="BL24" s="53"/>
      <c r="BM24" s="53"/>
      <c r="BN24" s="53"/>
      <c r="BO24" s="53"/>
      <c r="BP24" s="53"/>
      <c r="BQ24" s="53"/>
      <c r="BR24" s="53"/>
      <c r="BS24" s="53"/>
      <c r="BT24" s="53"/>
      <c r="BU24" s="53"/>
      <c r="BV24" s="53"/>
      <c r="BW24" s="53"/>
      <c r="BX24" s="53"/>
      <c r="BY24" s="53"/>
      <c r="BZ24" s="53"/>
      <c r="CA24" s="53"/>
      <c r="CB24" s="53">
        <v>253171</v>
      </c>
      <c r="CC24" s="53">
        <v>233397</v>
      </c>
      <c r="CD24" s="53">
        <v>607584</v>
      </c>
      <c r="CE24" s="53"/>
      <c r="CF24" s="53">
        <v>33557</v>
      </c>
      <c r="CG24" s="53">
        <v>206523</v>
      </c>
      <c r="CH24" s="53">
        <v>13952</v>
      </c>
      <c r="CI24" s="53"/>
      <c r="CJ24" s="53">
        <v>1576500</v>
      </c>
      <c r="CK24" s="53"/>
      <c r="CL24" s="53"/>
      <c r="CM24" s="53"/>
      <c r="CN24" s="53"/>
      <c r="CO24" s="53"/>
      <c r="CP24" s="53"/>
      <c r="CQ24" s="53"/>
      <c r="CR24" s="53"/>
      <c r="CS24" s="53"/>
      <c r="CT24" s="53">
        <f t="shared" si="1"/>
        <v>3553388</v>
      </c>
    </row>
    <row r="25" spans="1:98" ht="15" customHeight="1">
      <c r="A25" s="13"/>
      <c r="B25" s="3"/>
      <c r="C25" s="21"/>
      <c r="D25" s="40" t="s">
        <v>52</v>
      </c>
      <c r="E25" s="41" t="s">
        <v>53</v>
      </c>
      <c r="F25" s="62"/>
      <c r="G25" s="62"/>
      <c r="H25" s="41"/>
      <c r="I25" s="41"/>
      <c r="J25" s="41"/>
      <c r="K25" s="62"/>
      <c r="L25" s="62"/>
      <c r="M25" s="62"/>
      <c r="N25" s="62"/>
      <c r="O25" s="56"/>
      <c r="P25" s="56">
        <v>19500</v>
      </c>
      <c r="Q25" s="56"/>
      <c r="R25" s="56"/>
      <c r="S25" s="62"/>
      <c r="T25" s="62"/>
      <c r="U25" s="62"/>
      <c r="V25" s="62"/>
      <c r="W25" s="62"/>
      <c r="X25" s="62"/>
      <c r="Y25" s="62"/>
      <c r="Z25" s="62"/>
      <c r="AA25" s="62"/>
      <c r="AB25" s="62"/>
      <c r="AC25" s="62"/>
      <c r="AD25" s="62"/>
      <c r="AE25" s="56">
        <v>80000</v>
      </c>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53">
        <f t="shared" si="0"/>
        <v>99500</v>
      </c>
      <c r="BE25" s="53">
        <v>927271</v>
      </c>
      <c r="BF25" s="53"/>
      <c r="BG25" s="53"/>
      <c r="BH25" s="53"/>
      <c r="BI25" s="53"/>
      <c r="BJ25" s="53"/>
      <c r="BK25" s="53"/>
      <c r="BL25" s="53"/>
      <c r="BM25" s="53">
        <v>24520</v>
      </c>
      <c r="BN25" s="53"/>
      <c r="BO25" s="53">
        <v>50445</v>
      </c>
      <c r="BP25" s="53"/>
      <c r="BQ25" s="53"/>
      <c r="BR25" s="53"/>
      <c r="BS25" s="53"/>
      <c r="BT25" s="53"/>
      <c r="BU25" s="53"/>
      <c r="BV25" s="53"/>
      <c r="BW25" s="53"/>
      <c r="BX25" s="53"/>
      <c r="BY25" s="53"/>
      <c r="BZ25" s="53"/>
      <c r="CA25" s="53"/>
      <c r="CB25" s="53">
        <v>378267</v>
      </c>
      <c r="CC25" s="53">
        <v>500767</v>
      </c>
      <c r="CD25" s="53">
        <v>585885</v>
      </c>
      <c r="CE25" s="53"/>
      <c r="CF25" s="53">
        <v>33557</v>
      </c>
      <c r="CG25" s="53">
        <v>356252</v>
      </c>
      <c r="CH25" s="53">
        <v>22571</v>
      </c>
      <c r="CI25" s="53"/>
      <c r="CJ25" s="53">
        <v>2017920</v>
      </c>
      <c r="CK25" s="53"/>
      <c r="CL25" s="53"/>
      <c r="CM25" s="53"/>
      <c r="CN25" s="53"/>
      <c r="CO25" s="53"/>
      <c r="CP25" s="53"/>
      <c r="CQ25" s="53">
        <v>500000</v>
      </c>
      <c r="CR25" s="53"/>
      <c r="CS25" s="53"/>
      <c r="CT25" s="53">
        <f t="shared" si="1"/>
        <v>5397455</v>
      </c>
    </row>
    <row r="26" spans="1:98" ht="15" customHeight="1">
      <c r="A26" s="13"/>
      <c r="B26" s="3"/>
      <c r="C26" s="21"/>
      <c r="D26" s="40" t="s">
        <v>54</v>
      </c>
      <c r="E26" s="41" t="s">
        <v>55</v>
      </c>
      <c r="F26" s="62"/>
      <c r="G26" s="62"/>
      <c r="H26" s="41"/>
      <c r="I26" s="41"/>
      <c r="J26" s="41"/>
      <c r="K26" s="62"/>
      <c r="L26" s="62"/>
      <c r="M26" s="62"/>
      <c r="N26" s="62"/>
      <c r="O26" s="56"/>
      <c r="P26" s="56">
        <v>35000</v>
      </c>
      <c r="Q26" s="56"/>
      <c r="R26" s="56"/>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56"/>
      <c r="BD26" s="53">
        <f t="shared" si="0"/>
        <v>35000</v>
      </c>
      <c r="BE26" s="53">
        <v>824959</v>
      </c>
      <c r="BF26" s="53"/>
      <c r="BG26" s="53"/>
      <c r="BH26" s="53"/>
      <c r="BI26" s="53"/>
      <c r="BJ26" s="53"/>
      <c r="BK26" s="53">
        <v>464530</v>
      </c>
      <c r="BL26" s="53"/>
      <c r="BM26" s="53">
        <v>6130</v>
      </c>
      <c r="BN26" s="53"/>
      <c r="BO26" s="53">
        <v>14413</v>
      </c>
      <c r="BP26" s="53"/>
      <c r="BQ26" s="53"/>
      <c r="BR26" s="53"/>
      <c r="BS26" s="53"/>
      <c r="BT26" s="53"/>
      <c r="BU26" s="53"/>
      <c r="BV26" s="53"/>
      <c r="BW26" s="53"/>
      <c r="BX26" s="53"/>
      <c r="BY26" s="53"/>
      <c r="BZ26" s="53"/>
      <c r="CA26" s="53"/>
      <c r="CB26" s="53">
        <v>366353</v>
      </c>
      <c r="CC26" s="53">
        <v>518920</v>
      </c>
      <c r="CD26" s="53">
        <v>564185</v>
      </c>
      <c r="CE26" s="53"/>
      <c r="CF26" s="53">
        <v>33557</v>
      </c>
      <c r="CG26" s="53">
        <v>343345</v>
      </c>
      <c r="CH26" s="53">
        <v>21594</v>
      </c>
      <c r="CI26" s="53"/>
      <c r="CJ26" s="53">
        <v>2711580</v>
      </c>
      <c r="CK26" s="53"/>
      <c r="CL26" s="53"/>
      <c r="CM26" s="53"/>
      <c r="CN26" s="53"/>
      <c r="CO26" s="53"/>
      <c r="CP26" s="53"/>
      <c r="CQ26" s="53"/>
      <c r="CR26" s="53">
        <v>4740000</v>
      </c>
      <c r="CS26" s="53"/>
      <c r="CT26" s="53">
        <f t="shared" si="1"/>
        <v>10609566</v>
      </c>
    </row>
    <row r="27" spans="1:98" ht="15" customHeight="1">
      <c r="A27" s="13"/>
      <c r="B27" s="3"/>
      <c r="C27" s="21"/>
      <c r="D27" s="40" t="s">
        <v>56</v>
      </c>
      <c r="E27" s="41" t="s">
        <v>57</v>
      </c>
      <c r="F27" s="62"/>
      <c r="G27" s="62"/>
      <c r="H27" s="41"/>
      <c r="I27" s="41"/>
      <c r="J27" s="41"/>
      <c r="K27" s="62"/>
      <c r="L27" s="62"/>
      <c r="M27" s="62"/>
      <c r="N27" s="62"/>
      <c r="O27" s="56">
        <v>265000</v>
      </c>
      <c r="P27" s="56">
        <v>190800</v>
      </c>
      <c r="Q27" s="56">
        <v>100000</v>
      </c>
      <c r="R27" s="56"/>
      <c r="S27" s="62"/>
      <c r="T27" s="56">
        <v>300000</v>
      </c>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56"/>
      <c r="AS27" s="56"/>
      <c r="AT27" s="56"/>
      <c r="AU27" s="56"/>
      <c r="AV27" s="56"/>
      <c r="AW27" s="62"/>
      <c r="AX27" s="62"/>
      <c r="AY27" s="62"/>
      <c r="AZ27" s="62"/>
      <c r="BA27" s="62"/>
      <c r="BB27" s="62"/>
      <c r="BC27" s="56"/>
      <c r="BD27" s="53">
        <f t="shared" si="0"/>
        <v>855800</v>
      </c>
      <c r="BE27" s="53">
        <v>1226769</v>
      </c>
      <c r="BF27" s="53"/>
      <c r="BG27" s="53"/>
      <c r="BH27" s="53"/>
      <c r="BI27" s="53"/>
      <c r="BJ27" s="53"/>
      <c r="BK27" s="53">
        <v>42571.53</v>
      </c>
      <c r="BL27" s="53"/>
      <c r="BM27" s="53">
        <v>18390</v>
      </c>
      <c r="BN27" s="53"/>
      <c r="BO27" s="53">
        <v>21619</v>
      </c>
      <c r="BP27" s="53"/>
      <c r="BQ27" s="53"/>
      <c r="BR27" s="53"/>
      <c r="BS27" s="53"/>
      <c r="BT27" s="53"/>
      <c r="BU27" s="53"/>
      <c r="BV27" s="53"/>
      <c r="BW27" s="53"/>
      <c r="BX27" s="53"/>
      <c r="BY27" s="53"/>
      <c r="BZ27" s="53"/>
      <c r="CA27" s="53"/>
      <c r="CB27" s="53">
        <v>476557</v>
      </c>
      <c r="CC27" s="53">
        <v>761913</v>
      </c>
      <c r="CD27" s="53">
        <v>737781</v>
      </c>
      <c r="CE27" s="53"/>
      <c r="CF27" s="53">
        <v>49607</v>
      </c>
      <c r="CG27" s="53">
        <v>424233</v>
      </c>
      <c r="CH27" s="53">
        <v>26126</v>
      </c>
      <c r="CI27" s="53"/>
      <c r="CJ27" s="53">
        <v>2017920</v>
      </c>
      <c r="CK27" s="53"/>
      <c r="CL27" s="53"/>
      <c r="CM27" s="53"/>
      <c r="CN27" s="53"/>
      <c r="CO27" s="53"/>
      <c r="CP27" s="53"/>
      <c r="CQ27" s="53"/>
      <c r="CR27" s="53"/>
      <c r="CS27" s="53"/>
      <c r="CT27" s="53">
        <f t="shared" si="1"/>
        <v>5803486.53</v>
      </c>
    </row>
    <row r="28" spans="1:98" ht="15" customHeight="1">
      <c r="A28" s="13"/>
      <c r="B28" s="3"/>
      <c r="C28" s="21"/>
      <c r="D28" s="40" t="s">
        <v>58</v>
      </c>
      <c r="E28" s="41" t="s">
        <v>59</v>
      </c>
      <c r="F28" s="62"/>
      <c r="G28" s="62"/>
      <c r="H28" s="41"/>
      <c r="I28" s="41"/>
      <c r="J28" s="41"/>
      <c r="K28" s="62"/>
      <c r="L28" s="62"/>
      <c r="M28" s="62"/>
      <c r="N28" s="62"/>
      <c r="O28" s="56"/>
      <c r="P28" s="56">
        <v>0</v>
      </c>
      <c r="Q28" s="56"/>
      <c r="R28" s="56"/>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56"/>
      <c r="BD28" s="53">
        <f t="shared" si="0"/>
        <v>0</v>
      </c>
      <c r="BE28" s="53">
        <v>890067</v>
      </c>
      <c r="BF28" s="53"/>
      <c r="BG28" s="53"/>
      <c r="BH28" s="53"/>
      <c r="BI28" s="53"/>
      <c r="BJ28" s="53"/>
      <c r="BK28" s="53">
        <v>142597.89</v>
      </c>
      <c r="BL28" s="53"/>
      <c r="BM28" s="53">
        <v>24520</v>
      </c>
      <c r="BN28" s="53"/>
      <c r="BO28" s="53">
        <v>14413</v>
      </c>
      <c r="BP28" s="53"/>
      <c r="BQ28" s="53"/>
      <c r="BR28" s="53"/>
      <c r="BS28" s="53"/>
      <c r="BT28" s="53"/>
      <c r="BU28" s="53"/>
      <c r="BV28" s="53"/>
      <c r="BW28" s="53"/>
      <c r="BX28" s="53"/>
      <c r="BY28" s="53"/>
      <c r="BZ28" s="53">
        <v>-2907</v>
      </c>
      <c r="CA28" s="53"/>
      <c r="CB28" s="53">
        <v>384224</v>
      </c>
      <c r="CC28" s="53">
        <v>463942</v>
      </c>
      <c r="CD28" s="53">
        <v>759480</v>
      </c>
      <c r="CE28" s="53"/>
      <c r="CF28" s="53">
        <v>48148</v>
      </c>
      <c r="CG28" s="53">
        <v>333018</v>
      </c>
      <c r="CH28" s="53">
        <v>22749</v>
      </c>
      <c r="CI28" s="53"/>
      <c r="CJ28" s="53">
        <v>2522400</v>
      </c>
      <c r="CK28" s="53"/>
      <c r="CL28" s="53"/>
      <c r="CM28" s="53"/>
      <c r="CN28" s="53"/>
      <c r="CO28" s="53"/>
      <c r="CP28" s="53"/>
      <c r="CQ28" s="53"/>
      <c r="CR28" s="53"/>
      <c r="CS28" s="53"/>
      <c r="CT28" s="53">
        <f t="shared" si="1"/>
        <v>5602651.890000001</v>
      </c>
    </row>
    <row r="29" spans="1:98" ht="15" customHeight="1">
      <c r="A29" s="13"/>
      <c r="B29" s="3"/>
      <c r="C29" s="21"/>
      <c r="D29" s="40" t="s">
        <v>60</v>
      </c>
      <c r="E29" s="41" t="s">
        <v>61</v>
      </c>
      <c r="F29" s="62"/>
      <c r="G29" s="62"/>
      <c r="H29" s="41"/>
      <c r="I29" s="41"/>
      <c r="J29" s="41"/>
      <c r="K29" s="62"/>
      <c r="L29" s="62"/>
      <c r="M29" s="62"/>
      <c r="N29" s="62"/>
      <c r="O29" s="56">
        <v>90000</v>
      </c>
      <c r="P29" s="56">
        <v>91000</v>
      </c>
      <c r="Q29" s="56"/>
      <c r="R29" s="56"/>
      <c r="S29" s="62"/>
      <c r="T29" s="62"/>
      <c r="U29" s="62"/>
      <c r="V29" s="62"/>
      <c r="W29" s="62"/>
      <c r="X29" s="62"/>
      <c r="Y29" s="62"/>
      <c r="Z29" s="62"/>
      <c r="AA29" s="62"/>
      <c r="AB29" s="62"/>
      <c r="AC29" s="62"/>
      <c r="AD29" s="62"/>
      <c r="AE29" s="62"/>
      <c r="AF29" s="56">
        <v>25240</v>
      </c>
      <c r="AG29" s="56">
        <v>18055</v>
      </c>
      <c r="AH29" s="56">
        <v>16303</v>
      </c>
      <c r="AI29" s="56">
        <v>30858</v>
      </c>
      <c r="AJ29" s="56">
        <v>29876</v>
      </c>
      <c r="AK29" s="62"/>
      <c r="AL29" s="62"/>
      <c r="AM29" s="62"/>
      <c r="AN29" s="62"/>
      <c r="AO29" s="62"/>
      <c r="AP29" s="62"/>
      <c r="AQ29" s="62"/>
      <c r="AR29" s="62"/>
      <c r="AS29" s="62"/>
      <c r="AT29" s="62"/>
      <c r="AU29" s="62"/>
      <c r="AV29" s="62"/>
      <c r="AW29" s="62"/>
      <c r="AX29" s="62"/>
      <c r="AY29" s="62"/>
      <c r="AZ29" s="62"/>
      <c r="BA29" s="62"/>
      <c r="BB29" s="62"/>
      <c r="BC29" s="56">
        <v>55000</v>
      </c>
      <c r="BD29" s="53">
        <f t="shared" si="0"/>
        <v>356332</v>
      </c>
      <c r="BE29" s="53">
        <v>1521864</v>
      </c>
      <c r="BF29" s="53"/>
      <c r="BG29" s="53"/>
      <c r="BH29" s="53"/>
      <c r="BI29" s="53"/>
      <c r="BJ29" s="53"/>
      <c r="BK29" s="53">
        <v>1700000</v>
      </c>
      <c r="BL29" s="53"/>
      <c r="BM29" s="53"/>
      <c r="BN29" s="53"/>
      <c r="BO29" s="53">
        <v>36032</v>
      </c>
      <c r="BP29" s="53"/>
      <c r="BQ29" s="53"/>
      <c r="BR29" s="53"/>
      <c r="BS29" s="53"/>
      <c r="BT29" s="53"/>
      <c r="BU29" s="53"/>
      <c r="BV29" s="53"/>
      <c r="BW29" s="53"/>
      <c r="BX29" s="53"/>
      <c r="BY29" s="53"/>
      <c r="BZ29" s="53"/>
      <c r="CA29" s="53"/>
      <c r="CB29" s="53">
        <v>470600</v>
      </c>
      <c r="CC29" s="53">
        <v>749206</v>
      </c>
      <c r="CD29" s="53">
        <v>716081</v>
      </c>
      <c r="CE29" s="53"/>
      <c r="CF29" s="53">
        <v>32098</v>
      </c>
      <c r="CG29" s="53">
        <v>380347</v>
      </c>
      <c r="CH29" s="53">
        <v>25504</v>
      </c>
      <c r="CI29" s="53"/>
      <c r="CJ29" s="53">
        <v>3363200</v>
      </c>
      <c r="CK29" s="53"/>
      <c r="CL29" s="53"/>
      <c r="CM29" s="53"/>
      <c r="CN29" s="53"/>
      <c r="CO29" s="53"/>
      <c r="CP29" s="53"/>
      <c r="CQ29" s="53"/>
      <c r="CR29" s="53"/>
      <c r="CS29" s="53"/>
      <c r="CT29" s="53">
        <f t="shared" si="1"/>
        <v>8994932</v>
      </c>
    </row>
    <row r="30" spans="1:98" ht="15" customHeight="1">
      <c r="A30" s="13"/>
      <c r="B30" s="3"/>
      <c r="C30" s="21"/>
      <c r="D30" s="40" t="s">
        <v>62</v>
      </c>
      <c r="E30" s="41" t="s">
        <v>63</v>
      </c>
      <c r="F30" s="62"/>
      <c r="G30" s="62"/>
      <c r="H30" s="41"/>
      <c r="I30" s="41"/>
      <c r="J30" s="41"/>
      <c r="K30" s="62"/>
      <c r="L30" s="62"/>
      <c r="M30" s="62"/>
      <c r="N30" s="62"/>
      <c r="O30" s="56">
        <v>5000</v>
      </c>
      <c r="P30" s="56">
        <v>0</v>
      </c>
      <c r="Q30" s="56"/>
      <c r="R30" s="56"/>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56"/>
      <c r="BD30" s="53">
        <f t="shared" si="0"/>
        <v>5000</v>
      </c>
      <c r="BE30" s="53"/>
      <c r="BF30" s="53"/>
      <c r="BG30" s="53"/>
      <c r="BH30" s="53"/>
      <c r="BI30" s="55"/>
      <c r="BJ30" s="55"/>
      <c r="BK30" s="55"/>
      <c r="BL30" s="53"/>
      <c r="BM30" s="53"/>
      <c r="BN30" s="53"/>
      <c r="BO30" s="53"/>
      <c r="BP30" s="53"/>
      <c r="BQ30" s="53"/>
      <c r="BR30" s="53"/>
      <c r="BS30" s="53"/>
      <c r="BT30" s="53"/>
      <c r="BU30" s="53"/>
      <c r="BV30" s="53"/>
      <c r="BW30" s="53"/>
      <c r="BX30" s="53"/>
      <c r="BY30" s="53"/>
      <c r="BZ30" s="53"/>
      <c r="CA30" s="53"/>
      <c r="CB30" s="53">
        <v>11914</v>
      </c>
      <c r="CC30" s="53">
        <v>8299</v>
      </c>
      <c r="CD30" s="53">
        <v>21699</v>
      </c>
      <c r="CE30" s="53"/>
      <c r="CF30" s="53">
        <v>1459</v>
      </c>
      <c r="CG30" s="53">
        <v>9466</v>
      </c>
      <c r="CH30" s="53">
        <v>533</v>
      </c>
      <c r="CI30" s="53"/>
      <c r="CJ30" s="53">
        <v>42040</v>
      </c>
      <c r="CK30" s="53">
        <v>12510</v>
      </c>
      <c r="CL30" s="53"/>
      <c r="CM30" s="53"/>
      <c r="CN30" s="53"/>
      <c r="CO30" s="53"/>
      <c r="CP30" s="53"/>
      <c r="CQ30" s="53"/>
      <c r="CR30" s="53"/>
      <c r="CS30" s="53"/>
      <c r="CT30" s="53">
        <f t="shared" si="1"/>
        <v>107920</v>
      </c>
    </row>
    <row r="31" spans="1:98" ht="15" customHeight="1">
      <c r="A31" s="13"/>
      <c r="B31" s="3"/>
      <c r="C31" s="21"/>
      <c r="D31" s="40" t="s">
        <v>64</v>
      </c>
      <c r="E31" s="41" t="s">
        <v>65</v>
      </c>
      <c r="F31" s="62"/>
      <c r="G31" s="62"/>
      <c r="H31" s="41"/>
      <c r="I31" s="41"/>
      <c r="J31" s="41"/>
      <c r="K31" s="62"/>
      <c r="L31" s="62"/>
      <c r="M31" s="62"/>
      <c r="N31" s="62"/>
      <c r="O31" s="62"/>
      <c r="P31" s="56">
        <v>0</v>
      </c>
      <c r="Q31" s="56"/>
      <c r="R31" s="56"/>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56"/>
      <c r="BD31" s="53">
        <f t="shared" si="0"/>
        <v>0</v>
      </c>
      <c r="BE31" s="53"/>
      <c r="BF31" s="53"/>
      <c r="BG31" s="53"/>
      <c r="BH31" s="53"/>
      <c r="BI31" s="55"/>
      <c r="BJ31" s="55"/>
      <c r="BK31" s="55"/>
      <c r="BL31" s="53"/>
      <c r="BM31" s="53"/>
      <c r="BN31" s="53"/>
      <c r="BO31" s="53"/>
      <c r="BP31" s="53"/>
      <c r="BQ31" s="53"/>
      <c r="BR31" s="53"/>
      <c r="BS31" s="53"/>
      <c r="BT31" s="53"/>
      <c r="BU31" s="53"/>
      <c r="BV31" s="53"/>
      <c r="BW31" s="53"/>
      <c r="BX31" s="53"/>
      <c r="BY31" s="53"/>
      <c r="BZ31" s="53"/>
      <c r="CA31" s="53"/>
      <c r="CB31" s="53">
        <v>279977</v>
      </c>
      <c r="CC31" s="53">
        <v>332721</v>
      </c>
      <c r="CD31" s="53">
        <v>650983</v>
      </c>
      <c r="CE31" s="53"/>
      <c r="CF31" s="53">
        <v>39394</v>
      </c>
      <c r="CG31" s="53">
        <v>264177</v>
      </c>
      <c r="CH31" s="53">
        <v>15996</v>
      </c>
      <c r="CI31" s="53"/>
      <c r="CJ31" s="53">
        <v>1975880</v>
      </c>
      <c r="CK31" s="53"/>
      <c r="CL31" s="53"/>
      <c r="CM31" s="53"/>
      <c r="CN31" s="53"/>
      <c r="CO31" s="53"/>
      <c r="CP31" s="53"/>
      <c r="CQ31" s="53"/>
      <c r="CR31" s="53"/>
      <c r="CS31" s="53"/>
      <c r="CT31" s="53">
        <f t="shared" si="1"/>
        <v>3559128</v>
      </c>
    </row>
    <row r="32" spans="1:98" ht="15" customHeight="1">
      <c r="A32" s="13"/>
      <c r="B32" s="3"/>
      <c r="C32" s="21"/>
      <c r="D32" s="42" t="s">
        <v>66</v>
      </c>
      <c r="E32" s="43" t="s">
        <v>67</v>
      </c>
      <c r="F32" s="63"/>
      <c r="G32" s="63"/>
      <c r="H32" s="43"/>
      <c r="I32" s="43"/>
      <c r="J32" s="43"/>
      <c r="K32" s="63"/>
      <c r="L32" s="63"/>
      <c r="M32" s="63"/>
      <c r="N32" s="63"/>
      <c r="O32" s="63"/>
      <c r="P32" s="56">
        <v>0</v>
      </c>
      <c r="Q32" s="56"/>
      <c r="R32" s="56"/>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56"/>
      <c r="BD32" s="53">
        <f t="shared" si="0"/>
        <v>0</v>
      </c>
      <c r="BE32" s="53"/>
      <c r="BF32" s="53"/>
      <c r="BG32" s="53"/>
      <c r="BH32" s="53"/>
      <c r="BI32" s="55"/>
      <c r="BJ32" s="55"/>
      <c r="BK32" s="55"/>
      <c r="BL32" s="53"/>
      <c r="BM32" s="53"/>
      <c r="BN32" s="53"/>
      <c r="BO32" s="53"/>
      <c r="BP32" s="53"/>
      <c r="BQ32" s="53"/>
      <c r="BR32" s="53"/>
      <c r="BS32" s="53"/>
      <c r="BT32" s="53"/>
      <c r="BU32" s="53"/>
      <c r="BV32" s="53"/>
      <c r="BW32" s="53"/>
      <c r="BX32" s="53"/>
      <c r="BY32" s="53"/>
      <c r="BZ32" s="53"/>
      <c r="CA32" s="53"/>
      <c r="CB32" s="53">
        <v>50634</v>
      </c>
      <c r="CC32" s="53">
        <v>43827</v>
      </c>
      <c r="CD32" s="53">
        <v>108497</v>
      </c>
      <c r="CE32" s="53"/>
      <c r="CF32" s="53">
        <v>7295</v>
      </c>
      <c r="CG32" s="53">
        <v>55933</v>
      </c>
      <c r="CH32" s="53">
        <v>2933</v>
      </c>
      <c r="CI32" s="53"/>
      <c r="CJ32" s="53">
        <v>252240</v>
      </c>
      <c r="CK32" s="53"/>
      <c r="CL32" s="53"/>
      <c r="CM32" s="53"/>
      <c r="CN32" s="53"/>
      <c r="CO32" s="53"/>
      <c r="CP32" s="53"/>
      <c r="CQ32" s="53"/>
      <c r="CR32" s="53"/>
      <c r="CS32" s="53"/>
      <c r="CT32" s="53">
        <f t="shared" si="1"/>
        <v>521359</v>
      </c>
    </row>
    <row r="33" spans="1:98" ht="15" customHeight="1">
      <c r="A33" s="13">
        <v>10</v>
      </c>
      <c r="B33" s="3" t="s">
        <v>0</v>
      </c>
      <c r="C33" s="21">
        <v>0</v>
      </c>
      <c r="D33" s="40" t="s">
        <v>68</v>
      </c>
      <c r="E33" s="41" t="s">
        <v>69</v>
      </c>
      <c r="F33" s="62"/>
      <c r="G33" s="62"/>
      <c r="H33" s="41"/>
      <c r="I33" s="41"/>
      <c r="J33" s="41"/>
      <c r="K33" s="62"/>
      <c r="L33" s="62"/>
      <c r="M33" s="62"/>
      <c r="N33" s="62"/>
      <c r="O33" s="62"/>
      <c r="P33" s="56">
        <v>130000</v>
      </c>
      <c r="Q33" s="56"/>
      <c r="R33" s="56"/>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56"/>
      <c r="BD33" s="53">
        <f t="shared" si="0"/>
        <v>130000</v>
      </c>
      <c r="BE33" s="53">
        <v>704043</v>
      </c>
      <c r="BF33" s="53"/>
      <c r="BG33" s="53"/>
      <c r="BH33" s="53"/>
      <c r="BI33" s="53"/>
      <c r="BJ33" s="53"/>
      <c r="BK33" s="53">
        <v>1200000</v>
      </c>
      <c r="BL33" s="53"/>
      <c r="BM33" s="53">
        <v>24520</v>
      </c>
      <c r="BN33" s="53"/>
      <c r="BO33" s="53">
        <v>21619</v>
      </c>
      <c r="BP33" s="53"/>
      <c r="BQ33" s="53"/>
      <c r="BR33" s="53"/>
      <c r="BS33" s="53"/>
      <c r="BT33" s="53"/>
      <c r="BU33" s="53"/>
      <c r="BV33" s="53"/>
      <c r="BW33" s="53"/>
      <c r="BX33" s="53"/>
      <c r="BY33" s="53"/>
      <c r="BZ33" s="53"/>
      <c r="CA33" s="53">
        <v>-96735.25</v>
      </c>
      <c r="CB33" s="53">
        <v>425923</v>
      </c>
      <c r="CC33" s="53">
        <v>715752</v>
      </c>
      <c r="CD33" s="53">
        <v>564185</v>
      </c>
      <c r="CE33" s="53">
        <v>174825</v>
      </c>
      <c r="CF33" s="53">
        <v>33557</v>
      </c>
      <c r="CG33" s="53">
        <v>331297</v>
      </c>
      <c r="CH33" s="53">
        <v>20172</v>
      </c>
      <c r="CI33" s="53"/>
      <c r="CJ33" s="53">
        <v>2732600</v>
      </c>
      <c r="CK33" s="53"/>
      <c r="CL33" s="53"/>
      <c r="CM33" s="53"/>
      <c r="CN33" s="53"/>
      <c r="CO33" s="53">
        <v>68500</v>
      </c>
      <c r="CP33" s="53"/>
      <c r="CQ33" s="53"/>
      <c r="CR33" s="53"/>
      <c r="CS33" s="53"/>
      <c r="CT33" s="53">
        <f t="shared" si="1"/>
        <v>6920257.75</v>
      </c>
    </row>
    <row r="34" spans="1:98" ht="15" customHeight="1">
      <c r="A34" s="13">
        <v>11</v>
      </c>
      <c r="B34" s="3" t="s">
        <v>0</v>
      </c>
      <c r="C34" s="21">
        <v>0</v>
      </c>
      <c r="D34" s="40" t="s">
        <v>70</v>
      </c>
      <c r="E34" s="41" t="s">
        <v>71</v>
      </c>
      <c r="F34" s="62"/>
      <c r="G34" s="62"/>
      <c r="H34" s="41"/>
      <c r="I34" s="41"/>
      <c r="J34" s="41"/>
      <c r="K34" s="62"/>
      <c r="L34" s="62"/>
      <c r="M34" s="62"/>
      <c r="N34" s="62"/>
      <c r="O34" s="62"/>
      <c r="P34" s="56"/>
      <c r="Q34" s="56"/>
      <c r="R34" s="56">
        <v>150000</v>
      </c>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53">
        <f t="shared" si="0"/>
        <v>150000</v>
      </c>
      <c r="BE34" s="53">
        <v>685441</v>
      </c>
      <c r="BF34" s="53"/>
      <c r="BG34" s="53"/>
      <c r="BH34" s="53"/>
      <c r="BI34" s="53"/>
      <c r="BJ34" s="53"/>
      <c r="BK34" s="53">
        <v>1516097.79</v>
      </c>
      <c r="BL34" s="53"/>
      <c r="BM34" s="53"/>
      <c r="BN34" s="53"/>
      <c r="BO34" s="53"/>
      <c r="BP34" s="53"/>
      <c r="BQ34" s="53"/>
      <c r="BR34" s="53"/>
      <c r="BS34" s="53"/>
      <c r="BT34" s="53"/>
      <c r="BU34" s="53"/>
      <c r="BV34" s="53"/>
      <c r="BW34" s="53"/>
      <c r="BX34" s="53"/>
      <c r="BY34" s="53"/>
      <c r="BZ34" s="53"/>
      <c r="CA34" s="53"/>
      <c r="CB34" s="53">
        <v>628459</v>
      </c>
      <c r="CC34" s="53">
        <v>1052881</v>
      </c>
      <c r="CD34" s="53">
        <v>802879</v>
      </c>
      <c r="CE34" s="53">
        <v>174825</v>
      </c>
      <c r="CF34" s="53">
        <v>45230</v>
      </c>
      <c r="CG34" s="53">
        <v>576543</v>
      </c>
      <c r="CH34" s="53">
        <v>37145</v>
      </c>
      <c r="CI34" s="53"/>
      <c r="CJ34" s="53">
        <v>5612340</v>
      </c>
      <c r="CK34" s="53"/>
      <c r="CL34" s="53"/>
      <c r="CM34" s="53"/>
      <c r="CN34" s="53"/>
      <c r="CO34" s="53"/>
      <c r="CP34" s="53"/>
      <c r="CQ34" s="53"/>
      <c r="CR34" s="53"/>
      <c r="CS34" s="53"/>
      <c r="CT34" s="53">
        <f t="shared" si="1"/>
        <v>11131840.79</v>
      </c>
    </row>
    <row r="35" spans="1:98" ht="15" customHeight="1">
      <c r="A35" s="13">
        <v>12</v>
      </c>
      <c r="B35" s="3" t="s">
        <v>0</v>
      </c>
      <c r="C35" s="21">
        <v>0</v>
      </c>
      <c r="D35" s="40" t="s">
        <v>72</v>
      </c>
      <c r="E35" s="41" t="s">
        <v>73</v>
      </c>
      <c r="F35" s="62"/>
      <c r="G35" s="62"/>
      <c r="H35" s="41"/>
      <c r="I35" s="41"/>
      <c r="J35" s="41"/>
      <c r="K35" s="62"/>
      <c r="L35" s="62"/>
      <c r="M35" s="62"/>
      <c r="N35" s="62"/>
      <c r="O35" s="62"/>
      <c r="P35" s="56">
        <v>50000</v>
      </c>
      <c r="Q35" s="56"/>
      <c r="R35" s="56"/>
      <c r="S35" s="62"/>
      <c r="T35" s="62"/>
      <c r="U35" s="62"/>
      <c r="V35" s="62"/>
      <c r="W35" s="62"/>
      <c r="X35" s="62"/>
      <c r="Y35" s="62"/>
      <c r="Z35" s="62"/>
      <c r="AA35" s="62"/>
      <c r="AB35" s="62"/>
      <c r="AC35" s="62"/>
      <c r="AD35" s="62"/>
      <c r="AE35" s="62"/>
      <c r="AF35" s="62"/>
      <c r="AG35" s="62"/>
      <c r="AH35" s="62"/>
      <c r="AI35" s="62"/>
      <c r="AJ35" s="62"/>
      <c r="AK35" s="56">
        <v>1600000</v>
      </c>
      <c r="AL35" s="56">
        <f>500000+1200000</f>
        <v>1700000</v>
      </c>
      <c r="AM35" s="56">
        <v>500000</v>
      </c>
      <c r="AN35" s="56"/>
      <c r="AO35" s="56"/>
      <c r="AP35" s="56"/>
      <c r="AQ35" s="56"/>
      <c r="AR35" s="62"/>
      <c r="AS35" s="62"/>
      <c r="AT35" s="62"/>
      <c r="AU35" s="62"/>
      <c r="AV35" s="62"/>
      <c r="AW35" s="56"/>
      <c r="AX35" s="56"/>
      <c r="AY35" s="62"/>
      <c r="AZ35" s="62"/>
      <c r="BA35" s="62"/>
      <c r="BB35" s="62"/>
      <c r="BC35" s="62"/>
      <c r="BD35" s="53">
        <f t="shared" si="0"/>
        <v>3850000</v>
      </c>
      <c r="BE35" s="53">
        <v>1280716</v>
      </c>
      <c r="BF35" s="53"/>
      <c r="BG35" s="53"/>
      <c r="BH35" s="53"/>
      <c r="BI35" s="53"/>
      <c r="BJ35" s="53"/>
      <c r="BK35" s="53">
        <v>1000000</v>
      </c>
      <c r="BL35" s="53"/>
      <c r="BM35" s="53"/>
      <c r="BN35" s="53"/>
      <c r="BO35" s="53"/>
      <c r="BP35" s="53"/>
      <c r="BQ35" s="53"/>
      <c r="BR35" s="53"/>
      <c r="BS35" s="53"/>
      <c r="BT35" s="53"/>
      <c r="BU35" s="53"/>
      <c r="BV35" s="53"/>
      <c r="BW35" s="53"/>
      <c r="BX35" s="53"/>
      <c r="BY35" s="53"/>
      <c r="BZ35" s="53"/>
      <c r="CA35" s="53"/>
      <c r="CB35" s="53">
        <v>836953</v>
      </c>
      <c r="CC35" s="53">
        <v>1405571</v>
      </c>
      <c r="CD35" s="53">
        <v>911376</v>
      </c>
      <c r="CE35" s="53"/>
      <c r="CF35" s="53">
        <v>53986</v>
      </c>
      <c r="CG35" s="53">
        <v>652269</v>
      </c>
      <c r="CH35" s="53">
        <v>40433</v>
      </c>
      <c r="CI35" s="53"/>
      <c r="CJ35" s="53">
        <v>5297040</v>
      </c>
      <c r="CK35" s="53"/>
      <c r="CL35" s="53"/>
      <c r="CM35" s="53"/>
      <c r="CN35" s="53"/>
      <c r="CO35" s="53"/>
      <c r="CP35" s="53"/>
      <c r="CQ35" s="53"/>
      <c r="CR35" s="53"/>
      <c r="CS35" s="53"/>
      <c r="CT35" s="53">
        <f t="shared" si="1"/>
        <v>11478344</v>
      </c>
    </row>
    <row r="36" spans="1:98" ht="18">
      <c r="A36" s="13"/>
      <c r="B36" s="3"/>
      <c r="C36" s="21"/>
      <c r="D36" s="31"/>
      <c r="E36" s="29" t="s">
        <v>8</v>
      </c>
      <c r="F36" s="54"/>
      <c r="G36" s="54"/>
      <c r="H36" s="54">
        <f aca="true" t="shared" si="5" ref="H36:CL36">SUM(H20:H35)</f>
        <v>0</v>
      </c>
      <c r="I36" s="54">
        <f t="shared" si="5"/>
        <v>0</v>
      </c>
      <c r="J36" s="54">
        <f t="shared" si="5"/>
        <v>0</v>
      </c>
      <c r="K36" s="54">
        <f t="shared" si="5"/>
        <v>0</v>
      </c>
      <c r="L36" s="54">
        <f t="shared" si="5"/>
        <v>0</v>
      </c>
      <c r="M36" s="54">
        <f t="shared" si="5"/>
        <v>1500000</v>
      </c>
      <c r="N36" s="54">
        <f t="shared" si="5"/>
        <v>1500000</v>
      </c>
      <c r="O36" s="54">
        <f t="shared" si="5"/>
        <v>760400</v>
      </c>
      <c r="P36" s="54">
        <f t="shared" si="5"/>
        <v>708300</v>
      </c>
      <c r="Q36" s="54">
        <f t="shared" si="5"/>
        <v>100000</v>
      </c>
      <c r="R36" s="54">
        <f t="shared" si="5"/>
        <v>150000</v>
      </c>
      <c r="S36" s="54"/>
      <c r="T36" s="54">
        <f>SUM(T20:T35)</f>
        <v>300000</v>
      </c>
      <c r="U36" s="54">
        <f aca="true" t="shared" si="6" ref="U36:AG36">SUM(U20:U35)</f>
        <v>0</v>
      </c>
      <c r="V36" s="54">
        <f t="shared" si="6"/>
        <v>0</v>
      </c>
      <c r="W36" s="54">
        <f t="shared" si="6"/>
        <v>0</v>
      </c>
      <c r="X36" s="54">
        <f t="shared" si="6"/>
        <v>3436881</v>
      </c>
      <c r="Y36" s="54">
        <f t="shared" si="6"/>
        <v>3238463</v>
      </c>
      <c r="Z36" s="54">
        <f t="shared" si="6"/>
        <v>30000</v>
      </c>
      <c r="AA36" s="54">
        <f t="shared" si="6"/>
        <v>45000</v>
      </c>
      <c r="AB36" s="54">
        <f t="shared" si="6"/>
        <v>25000</v>
      </c>
      <c r="AC36" s="54">
        <f t="shared" si="6"/>
        <v>34000</v>
      </c>
      <c r="AD36" s="54">
        <f t="shared" si="6"/>
        <v>38000</v>
      </c>
      <c r="AE36" s="54">
        <f t="shared" si="6"/>
        <v>80000</v>
      </c>
      <c r="AF36" s="54">
        <f t="shared" si="6"/>
        <v>25240</v>
      </c>
      <c r="AG36" s="54">
        <f t="shared" si="6"/>
        <v>18055</v>
      </c>
      <c r="AH36" s="54">
        <f t="shared" si="5"/>
        <v>16303</v>
      </c>
      <c r="AI36" s="54">
        <f t="shared" si="5"/>
        <v>30858</v>
      </c>
      <c r="AJ36" s="54">
        <f t="shared" si="5"/>
        <v>29876</v>
      </c>
      <c r="AK36" s="54">
        <f t="shared" si="5"/>
        <v>1600000</v>
      </c>
      <c r="AL36" s="54">
        <f t="shared" si="5"/>
        <v>1700000</v>
      </c>
      <c r="AM36" s="54">
        <f t="shared" si="5"/>
        <v>500000</v>
      </c>
      <c r="AN36" s="54">
        <f t="shared" si="5"/>
        <v>0</v>
      </c>
      <c r="AO36" s="54">
        <f t="shared" si="5"/>
        <v>0</v>
      </c>
      <c r="AP36" s="54">
        <f>SUM(AP20:AP35)</f>
        <v>0</v>
      </c>
      <c r="AQ36" s="54">
        <f>SUM(AQ20:AQ35)</f>
        <v>0</v>
      </c>
      <c r="AR36" s="54">
        <f t="shared" si="5"/>
        <v>0</v>
      </c>
      <c r="AS36" s="54"/>
      <c r="AT36" s="54"/>
      <c r="AU36" s="54"/>
      <c r="AV36" s="54"/>
      <c r="AW36" s="54">
        <f t="shared" si="5"/>
        <v>0</v>
      </c>
      <c r="AX36" s="54">
        <f t="shared" si="5"/>
        <v>0</v>
      </c>
      <c r="AY36" s="54">
        <f t="shared" si="5"/>
        <v>0</v>
      </c>
      <c r="AZ36" s="54"/>
      <c r="BA36" s="54"/>
      <c r="BB36" s="54"/>
      <c r="BC36" s="54">
        <f t="shared" si="5"/>
        <v>77000</v>
      </c>
      <c r="BD36" s="54">
        <f t="shared" si="0"/>
        <v>15943376</v>
      </c>
      <c r="BE36" s="54">
        <f t="shared" si="5"/>
        <v>12179306</v>
      </c>
      <c r="BF36" s="54">
        <f t="shared" si="5"/>
        <v>0</v>
      </c>
      <c r="BG36" s="54">
        <f t="shared" si="5"/>
        <v>0</v>
      </c>
      <c r="BH36" s="54">
        <f t="shared" si="5"/>
        <v>0</v>
      </c>
      <c r="BI36" s="54">
        <f t="shared" si="5"/>
        <v>0</v>
      </c>
      <c r="BJ36" s="54">
        <f t="shared" si="5"/>
        <v>0</v>
      </c>
      <c r="BK36" s="54">
        <f t="shared" si="5"/>
        <v>7312017.21</v>
      </c>
      <c r="BL36" s="54">
        <f t="shared" si="5"/>
        <v>0</v>
      </c>
      <c r="BM36" s="54">
        <f t="shared" si="5"/>
        <v>122600</v>
      </c>
      <c r="BN36" s="54">
        <f t="shared" si="5"/>
        <v>0</v>
      </c>
      <c r="BO36" s="54">
        <f t="shared" si="5"/>
        <v>208986</v>
      </c>
      <c r="BP36" s="54">
        <f t="shared" si="5"/>
        <v>0</v>
      </c>
      <c r="BQ36" s="54">
        <f t="shared" si="5"/>
        <v>0</v>
      </c>
      <c r="BR36" s="54">
        <f t="shared" si="5"/>
        <v>0</v>
      </c>
      <c r="BS36" s="54"/>
      <c r="BT36" s="54"/>
      <c r="BU36" s="54"/>
      <c r="BV36" s="54"/>
      <c r="BW36" s="54"/>
      <c r="BX36" s="54"/>
      <c r="BY36" s="54"/>
      <c r="BZ36" s="54">
        <f t="shared" si="5"/>
        <v>-2907</v>
      </c>
      <c r="CA36" s="54">
        <f t="shared" si="5"/>
        <v>-96735.25</v>
      </c>
      <c r="CB36" s="54">
        <f t="shared" si="5"/>
        <v>6466281</v>
      </c>
      <c r="CC36" s="54">
        <f t="shared" si="5"/>
        <v>9722039</v>
      </c>
      <c r="CD36" s="54">
        <f t="shared" si="5"/>
        <v>9612848</v>
      </c>
      <c r="CE36" s="54">
        <f t="shared" si="5"/>
        <v>349650</v>
      </c>
      <c r="CF36" s="54">
        <f t="shared" si="5"/>
        <v>552971</v>
      </c>
      <c r="CG36" s="54">
        <f t="shared" si="5"/>
        <v>5509862</v>
      </c>
      <c r="CH36" s="54">
        <f t="shared" si="5"/>
        <v>348437</v>
      </c>
      <c r="CI36" s="54">
        <f t="shared" si="5"/>
        <v>0</v>
      </c>
      <c r="CJ36" s="54">
        <f t="shared" si="5"/>
        <v>42313260</v>
      </c>
      <c r="CK36" s="54">
        <f t="shared" si="5"/>
        <v>12510</v>
      </c>
      <c r="CL36" s="54">
        <f t="shared" si="5"/>
        <v>0</v>
      </c>
      <c r="CM36" s="54">
        <f aca="true" t="shared" si="7" ref="CM36:CS36">SUM(CM20:CM35)</f>
        <v>0</v>
      </c>
      <c r="CN36" s="54">
        <f t="shared" si="7"/>
        <v>0</v>
      </c>
      <c r="CO36" s="54">
        <f t="shared" si="7"/>
        <v>143200</v>
      </c>
      <c r="CP36" s="54">
        <f t="shared" si="7"/>
        <v>0</v>
      </c>
      <c r="CQ36" s="54">
        <f t="shared" si="7"/>
        <v>500000</v>
      </c>
      <c r="CR36" s="54">
        <f t="shared" si="7"/>
        <v>4740000</v>
      </c>
      <c r="CS36" s="54">
        <f t="shared" si="7"/>
        <v>0</v>
      </c>
      <c r="CT36" s="54">
        <f t="shared" si="1"/>
        <v>99994324.96000001</v>
      </c>
    </row>
    <row r="37" spans="1:98" ht="17.25" customHeight="1">
      <c r="A37" s="13"/>
      <c r="B37" s="3"/>
      <c r="C37" s="21"/>
      <c r="D37" s="40" t="s">
        <v>10</v>
      </c>
      <c r="E37" s="41" t="s">
        <v>74</v>
      </c>
      <c r="F37" s="62"/>
      <c r="G37" s="62"/>
      <c r="H37" s="41"/>
      <c r="I37" s="41"/>
      <c r="J37" s="41"/>
      <c r="K37" s="62"/>
      <c r="L37" s="62"/>
      <c r="M37" s="62"/>
      <c r="N37" s="62"/>
      <c r="O37" s="56">
        <v>50000</v>
      </c>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8">
        <v>205000</v>
      </c>
      <c r="AQ37" s="62"/>
      <c r="AR37" s="62"/>
      <c r="AS37" s="62"/>
      <c r="AT37" s="62"/>
      <c r="AU37" s="62"/>
      <c r="AV37" s="62"/>
      <c r="AW37" s="62"/>
      <c r="AX37" s="62"/>
      <c r="AY37" s="62"/>
      <c r="AZ37" s="62"/>
      <c r="BA37" s="62"/>
      <c r="BB37" s="62"/>
      <c r="BC37" s="62"/>
      <c r="BD37" s="53">
        <f t="shared" si="0"/>
        <v>255000</v>
      </c>
      <c r="BE37" s="53"/>
      <c r="BF37" s="53"/>
      <c r="BG37" s="53"/>
      <c r="BH37" s="53"/>
      <c r="BI37" s="56"/>
      <c r="BJ37" s="56"/>
      <c r="BK37" s="56"/>
      <c r="BL37" s="54"/>
      <c r="BM37" s="56"/>
      <c r="BN37" s="56"/>
      <c r="BO37" s="56"/>
      <c r="BP37" s="56"/>
      <c r="BQ37" s="56"/>
      <c r="BR37" s="56"/>
      <c r="BS37" s="56"/>
      <c r="BT37" s="56"/>
      <c r="BU37" s="56"/>
      <c r="BV37" s="56"/>
      <c r="BW37" s="56"/>
      <c r="BX37" s="56"/>
      <c r="BY37" s="56"/>
      <c r="BZ37" s="56"/>
      <c r="CA37" s="56"/>
      <c r="CB37" s="56">
        <v>35742</v>
      </c>
      <c r="CC37" s="56">
        <v>49791</v>
      </c>
      <c r="CD37" s="56">
        <v>86798</v>
      </c>
      <c r="CE37" s="56"/>
      <c r="CF37" s="56">
        <v>2918</v>
      </c>
      <c r="CG37" s="56">
        <v>25815</v>
      </c>
      <c r="CH37" s="56">
        <v>2133</v>
      </c>
      <c r="CI37" s="56"/>
      <c r="CJ37" s="56">
        <v>273260</v>
      </c>
      <c r="CK37" s="56"/>
      <c r="CL37" s="56"/>
      <c r="CM37" s="56"/>
      <c r="CN37" s="56"/>
      <c r="CO37" s="53"/>
      <c r="CP37" s="53"/>
      <c r="CQ37" s="53"/>
      <c r="CR37" s="53"/>
      <c r="CS37" s="53"/>
      <c r="CT37" s="53">
        <f t="shared" si="1"/>
        <v>476457</v>
      </c>
    </row>
    <row r="38" spans="1:98" ht="18" customHeight="1">
      <c r="A38" s="13"/>
      <c r="B38" s="3"/>
      <c r="C38" s="21"/>
      <c r="D38" s="40" t="s">
        <v>11</v>
      </c>
      <c r="E38" s="41" t="s">
        <v>75</v>
      </c>
      <c r="F38" s="62"/>
      <c r="G38" s="62"/>
      <c r="H38" s="41"/>
      <c r="I38" s="41"/>
      <c r="J38" s="41"/>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53">
        <f t="shared" si="0"/>
        <v>0</v>
      </c>
      <c r="BE38" s="53"/>
      <c r="BF38" s="53"/>
      <c r="BG38" s="53"/>
      <c r="BH38" s="53"/>
      <c r="BI38" s="53"/>
      <c r="BJ38" s="53"/>
      <c r="BK38" s="53">
        <v>105200.13</v>
      </c>
      <c r="BL38" s="53"/>
      <c r="BM38" s="53"/>
      <c r="BN38" s="53"/>
      <c r="BO38" s="53"/>
      <c r="BP38" s="53"/>
      <c r="BQ38" s="53"/>
      <c r="BR38" s="53"/>
      <c r="BS38" s="53"/>
      <c r="BT38" s="53"/>
      <c r="BU38" s="53"/>
      <c r="BV38" s="53"/>
      <c r="BW38" s="53"/>
      <c r="BX38" s="53"/>
      <c r="BY38" s="53"/>
      <c r="BZ38" s="53"/>
      <c r="CA38" s="53"/>
      <c r="CB38" s="53">
        <v>50634</v>
      </c>
      <c r="CC38" s="53">
        <v>62499</v>
      </c>
      <c r="CD38" s="53">
        <v>108497</v>
      </c>
      <c r="CE38" s="53"/>
      <c r="CF38" s="53">
        <v>4377</v>
      </c>
      <c r="CG38" s="53">
        <v>35281</v>
      </c>
      <c r="CH38" s="53">
        <v>2666</v>
      </c>
      <c r="CI38" s="53"/>
      <c r="CJ38" s="53">
        <v>252240</v>
      </c>
      <c r="CK38" s="53"/>
      <c r="CL38" s="53"/>
      <c r="CM38" s="53"/>
      <c r="CN38" s="53"/>
      <c r="CO38" s="53"/>
      <c r="CP38" s="53"/>
      <c r="CQ38" s="53"/>
      <c r="CR38" s="53"/>
      <c r="CS38" s="53"/>
      <c r="CT38" s="53">
        <f t="shared" si="1"/>
        <v>621394.13</v>
      </c>
    </row>
    <row r="39" spans="1:98" ht="18" customHeight="1">
      <c r="A39" s="12">
        <v>13</v>
      </c>
      <c r="B39" s="3" t="s">
        <v>0</v>
      </c>
      <c r="C39" s="21">
        <v>0</v>
      </c>
      <c r="D39" s="40" t="s">
        <v>12</v>
      </c>
      <c r="E39" s="41" t="s">
        <v>76</v>
      </c>
      <c r="F39" s="62"/>
      <c r="G39" s="62"/>
      <c r="H39" s="41"/>
      <c r="I39" s="41"/>
      <c r="J39" s="41"/>
      <c r="K39" s="62"/>
      <c r="L39" s="62"/>
      <c r="M39" s="62"/>
      <c r="N39" s="62"/>
      <c r="O39" s="56">
        <v>70000</v>
      </c>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56">
        <v>438570</v>
      </c>
      <c r="AR39" s="62"/>
      <c r="AS39" s="62"/>
      <c r="AT39" s="62"/>
      <c r="AU39" s="62"/>
      <c r="AV39" s="62"/>
      <c r="AW39" s="62"/>
      <c r="AX39" s="62"/>
      <c r="AY39" s="62"/>
      <c r="AZ39" s="62"/>
      <c r="BA39" s="62"/>
      <c r="BB39" s="62"/>
      <c r="BC39" s="62"/>
      <c r="BD39" s="53">
        <f t="shared" si="0"/>
        <v>508570</v>
      </c>
      <c r="BE39" s="53">
        <v>323110</v>
      </c>
      <c r="BF39" s="53"/>
      <c r="BG39" s="53"/>
      <c r="BH39" s="53"/>
      <c r="BI39" s="56"/>
      <c r="BJ39" s="56"/>
      <c r="BK39" s="56"/>
      <c r="BL39" s="54"/>
      <c r="BM39" s="56"/>
      <c r="BN39" s="56"/>
      <c r="BO39" s="56"/>
      <c r="BP39" s="56"/>
      <c r="BQ39" s="56"/>
      <c r="BR39" s="56"/>
      <c r="BS39" s="56"/>
      <c r="BT39" s="56"/>
      <c r="BU39" s="56"/>
      <c r="BV39" s="56"/>
      <c r="BW39" s="56"/>
      <c r="BX39" s="56"/>
      <c r="BY39" s="56"/>
      <c r="BZ39" s="56"/>
      <c r="CA39" s="56"/>
      <c r="CB39" s="56">
        <v>119139</v>
      </c>
      <c r="CC39" s="56">
        <v>175048</v>
      </c>
      <c r="CD39" s="56">
        <v>130197</v>
      </c>
      <c r="CE39" s="56"/>
      <c r="CF39" s="56">
        <v>8754</v>
      </c>
      <c r="CG39" s="56">
        <v>80888</v>
      </c>
      <c r="CH39" s="56">
        <v>5687</v>
      </c>
      <c r="CI39" s="56"/>
      <c r="CJ39" s="56">
        <v>525500</v>
      </c>
      <c r="CK39" s="56"/>
      <c r="CL39" s="56"/>
      <c r="CM39" s="56"/>
      <c r="CN39" s="56"/>
      <c r="CO39" s="53"/>
      <c r="CP39" s="53"/>
      <c r="CQ39" s="53"/>
      <c r="CR39" s="53"/>
      <c r="CS39" s="53"/>
      <c r="CT39" s="53">
        <f t="shared" si="1"/>
        <v>1368323</v>
      </c>
    </row>
    <row r="40" spans="1:109" s="14" customFormat="1" ht="14.25" customHeight="1">
      <c r="A40" s="6"/>
      <c r="B40" s="8"/>
      <c r="C40" s="8"/>
      <c r="D40" s="40" t="s">
        <v>13</v>
      </c>
      <c r="E40" s="41" t="s">
        <v>77</v>
      </c>
      <c r="F40" s="62"/>
      <c r="G40" s="62"/>
      <c r="H40" s="41"/>
      <c r="I40" s="41"/>
      <c r="J40" s="41"/>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53">
        <f t="shared" si="0"/>
        <v>0</v>
      </c>
      <c r="BE40" s="53"/>
      <c r="BF40" s="53"/>
      <c r="BG40" s="53"/>
      <c r="BH40" s="53"/>
      <c r="BI40" s="57"/>
      <c r="BJ40" s="57"/>
      <c r="BK40" s="57"/>
      <c r="BL40" s="54"/>
      <c r="BM40" s="56"/>
      <c r="BN40" s="56"/>
      <c r="BO40" s="56"/>
      <c r="BP40" s="56"/>
      <c r="BQ40" s="56"/>
      <c r="BR40" s="56"/>
      <c r="BS40" s="56"/>
      <c r="BT40" s="56"/>
      <c r="BU40" s="56"/>
      <c r="BV40" s="56"/>
      <c r="BW40" s="56"/>
      <c r="BX40" s="56"/>
      <c r="BY40" s="56"/>
      <c r="BZ40" s="56"/>
      <c r="CA40" s="56"/>
      <c r="CB40" s="56">
        <v>92333</v>
      </c>
      <c r="CC40" s="56">
        <v>123701</v>
      </c>
      <c r="CD40" s="56">
        <v>130197</v>
      </c>
      <c r="CE40" s="56"/>
      <c r="CF40" s="56">
        <v>8754</v>
      </c>
      <c r="CG40" s="56">
        <v>76586</v>
      </c>
      <c r="CH40" s="56">
        <v>5065</v>
      </c>
      <c r="CI40" s="56"/>
      <c r="CJ40" s="56">
        <v>798760</v>
      </c>
      <c r="CK40" s="56"/>
      <c r="CL40" s="56"/>
      <c r="CM40" s="56"/>
      <c r="CN40" s="56"/>
      <c r="CO40" s="53"/>
      <c r="CP40" s="53"/>
      <c r="CQ40" s="53"/>
      <c r="CR40" s="53"/>
      <c r="CS40" s="53"/>
      <c r="CT40" s="53">
        <f t="shared" si="1"/>
        <v>1235396</v>
      </c>
      <c r="CU40" s="7"/>
      <c r="CV40" s="7"/>
      <c r="CW40" s="7"/>
      <c r="CX40" s="7"/>
      <c r="CY40" s="7"/>
      <c r="CZ40" s="7"/>
      <c r="DA40" s="7"/>
      <c r="DB40" s="7"/>
      <c r="DC40" s="7"/>
      <c r="DD40" s="7"/>
      <c r="DE40" s="7"/>
    </row>
    <row r="41" spans="1:98" ht="15">
      <c r="A41" s="9"/>
      <c r="B41" s="15"/>
      <c r="C41" s="15"/>
      <c r="D41" s="40" t="s">
        <v>14</v>
      </c>
      <c r="E41" s="41" t="s">
        <v>78</v>
      </c>
      <c r="F41" s="62"/>
      <c r="G41" s="62"/>
      <c r="H41" s="41"/>
      <c r="I41" s="41"/>
      <c r="J41" s="41"/>
      <c r="K41" s="62"/>
      <c r="L41" s="62"/>
      <c r="M41" s="62"/>
      <c r="N41" s="62"/>
      <c r="O41" s="56">
        <v>20000</v>
      </c>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53">
        <f t="shared" si="0"/>
        <v>20000</v>
      </c>
      <c r="BE41" s="53"/>
      <c r="BF41" s="53"/>
      <c r="BG41" s="53"/>
      <c r="BH41" s="53"/>
      <c r="BI41" s="57"/>
      <c r="BJ41" s="57"/>
      <c r="BK41" s="57"/>
      <c r="BL41" s="54"/>
      <c r="BM41" s="56"/>
      <c r="BN41" s="56"/>
      <c r="BO41" s="56">
        <v>12600</v>
      </c>
      <c r="BP41" s="56"/>
      <c r="BQ41" s="56"/>
      <c r="BR41" s="56"/>
      <c r="BS41" s="56"/>
      <c r="BT41" s="56"/>
      <c r="BU41" s="56"/>
      <c r="BV41" s="56"/>
      <c r="BW41" s="56"/>
      <c r="BX41" s="56"/>
      <c r="BY41" s="56"/>
      <c r="BZ41" s="56"/>
      <c r="CA41" s="56"/>
      <c r="CB41" s="56">
        <v>26806</v>
      </c>
      <c r="CC41" s="56">
        <v>34232</v>
      </c>
      <c r="CD41" s="56">
        <v>43399</v>
      </c>
      <c r="CE41" s="56"/>
      <c r="CF41" s="56">
        <v>2918</v>
      </c>
      <c r="CG41" s="56">
        <v>18931</v>
      </c>
      <c r="CH41" s="56">
        <v>1600</v>
      </c>
      <c r="CI41" s="56"/>
      <c r="CJ41" s="56">
        <v>84080</v>
      </c>
      <c r="CK41" s="56"/>
      <c r="CL41" s="56"/>
      <c r="CM41" s="56"/>
      <c r="CN41" s="56"/>
      <c r="CO41" s="53"/>
      <c r="CP41" s="53"/>
      <c r="CQ41" s="53"/>
      <c r="CR41" s="53"/>
      <c r="CS41" s="53"/>
      <c r="CT41" s="53">
        <f t="shared" si="1"/>
        <v>224566</v>
      </c>
    </row>
    <row r="42" spans="1:109" s="16" customFormat="1" ht="20.25" customHeight="1">
      <c r="A42" s="17"/>
      <c r="B42" s="18"/>
      <c r="C42" s="18"/>
      <c r="D42" s="40" t="s">
        <v>17</v>
      </c>
      <c r="E42" s="41" t="s">
        <v>79</v>
      </c>
      <c r="F42" s="62"/>
      <c r="G42" s="62"/>
      <c r="H42" s="41"/>
      <c r="I42" s="41"/>
      <c r="J42" s="41"/>
      <c r="K42" s="62"/>
      <c r="L42" s="62"/>
      <c r="M42" s="62"/>
      <c r="N42" s="62"/>
      <c r="O42" s="56">
        <v>50000</v>
      </c>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53">
        <f t="shared" si="0"/>
        <v>50000</v>
      </c>
      <c r="BE42" s="53">
        <v>564526</v>
      </c>
      <c r="BF42" s="53"/>
      <c r="BG42" s="53"/>
      <c r="BH42" s="53"/>
      <c r="BI42" s="56"/>
      <c r="BJ42" s="56"/>
      <c r="BK42" s="56"/>
      <c r="BL42" s="54"/>
      <c r="BM42" s="56"/>
      <c r="BN42" s="56"/>
      <c r="BO42" s="56"/>
      <c r="BP42" s="56"/>
      <c r="BQ42" s="56"/>
      <c r="BR42" s="56"/>
      <c r="BS42" s="56"/>
      <c r="BT42" s="56"/>
      <c r="BU42" s="56"/>
      <c r="BV42" s="56"/>
      <c r="BW42" s="56"/>
      <c r="BX42" s="56"/>
      <c r="BY42" s="56"/>
      <c r="BZ42" s="56"/>
      <c r="CA42" s="56"/>
      <c r="CB42" s="56">
        <v>137010</v>
      </c>
      <c r="CC42" s="56">
        <v>228211</v>
      </c>
      <c r="CD42" s="56">
        <v>151896</v>
      </c>
      <c r="CE42" s="56"/>
      <c r="CF42" s="56">
        <v>7295</v>
      </c>
      <c r="CG42" s="56">
        <v>140264</v>
      </c>
      <c r="CH42" s="56">
        <v>7909</v>
      </c>
      <c r="CI42" s="56"/>
      <c r="CJ42" s="56">
        <v>861820</v>
      </c>
      <c r="CK42" s="56"/>
      <c r="CL42" s="56"/>
      <c r="CM42" s="56"/>
      <c r="CN42" s="56"/>
      <c r="CO42" s="53"/>
      <c r="CP42" s="53"/>
      <c r="CQ42" s="53"/>
      <c r="CR42" s="53"/>
      <c r="CS42" s="53"/>
      <c r="CT42" s="53">
        <f t="shared" si="1"/>
        <v>2098931</v>
      </c>
      <c r="CU42" s="7"/>
      <c r="CV42" s="7"/>
      <c r="CW42" s="7"/>
      <c r="CX42" s="7"/>
      <c r="CY42" s="7"/>
      <c r="CZ42" s="7"/>
      <c r="DA42" s="7"/>
      <c r="DB42" s="7"/>
      <c r="DC42" s="7"/>
      <c r="DD42" s="7"/>
      <c r="DE42" s="7"/>
    </row>
    <row r="43" spans="1:109" s="16" customFormat="1" ht="18.75" customHeight="1">
      <c r="A43" s="17"/>
      <c r="B43" s="18"/>
      <c r="C43" s="18"/>
      <c r="D43" s="40" t="s">
        <v>18</v>
      </c>
      <c r="E43" s="41" t="s">
        <v>80</v>
      </c>
      <c r="F43" s="62"/>
      <c r="G43" s="62"/>
      <c r="H43" s="41"/>
      <c r="I43" s="41"/>
      <c r="J43" s="41"/>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53">
        <f t="shared" si="0"/>
        <v>0</v>
      </c>
      <c r="BE43" s="53"/>
      <c r="BF43" s="53"/>
      <c r="BG43" s="53"/>
      <c r="BH43" s="53"/>
      <c r="BI43" s="57"/>
      <c r="BJ43" s="57"/>
      <c r="BK43" s="57"/>
      <c r="BL43" s="54"/>
      <c r="BM43" s="56"/>
      <c r="BN43" s="56"/>
      <c r="BO43" s="56"/>
      <c r="BP43" s="56"/>
      <c r="BQ43" s="56"/>
      <c r="BR43" s="56"/>
      <c r="BS43" s="56"/>
      <c r="BT43" s="56"/>
      <c r="BU43" s="56"/>
      <c r="BV43" s="56"/>
      <c r="BW43" s="56"/>
      <c r="BX43" s="56"/>
      <c r="BY43" s="56"/>
      <c r="BZ43" s="56"/>
      <c r="CA43" s="56"/>
      <c r="CB43" s="56">
        <v>83397</v>
      </c>
      <c r="CC43" s="56">
        <v>86616</v>
      </c>
      <c r="CD43" s="56">
        <v>130197</v>
      </c>
      <c r="CE43" s="56"/>
      <c r="CF43" s="56">
        <v>7295</v>
      </c>
      <c r="CG43" s="56">
        <v>58515</v>
      </c>
      <c r="CH43" s="56">
        <v>3999</v>
      </c>
      <c r="CI43" s="56"/>
      <c r="CJ43" s="56">
        <v>357340</v>
      </c>
      <c r="CK43" s="56"/>
      <c r="CL43" s="56"/>
      <c r="CM43" s="56"/>
      <c r="CN43" s="56"/>
      <c r="CO43" s="53"/>
      <c r="CP43" s="53"/>
      <c r="CQ43" s="53"/>
      <c r="CR43" s="53"/>
      <c r="CS43" s="53"/>
      <c r="CT43" s="53">
        <f t="shared" si="1"/>
        <v>727359</v>
      </c>
      <c r="CU43" s="7"/>
      <c r="CV43" s="7"/>
      <c r="CW43" s="7"/>
      <c r="CX43" s="7"/>
      <c r="CY43" s="7"/>
      <c r="CZ43" s="7"/>
      <c r="DA43" s="7"/>
      <c r="DB43" s="7"/>
      <c r="DC43" s="7"/>
      <c r="DD43" s="7"/>
      <c r="DE43" s="7"/>
    </row>
    <row r="44" spans="1:109" s="16" customFormat="1" ht="15">
      <c r="A44" s="17"/>
      <c r="B44" s="18"/>
      <c r="C44" s="18"/>
      <c r="D44" s="40" t="s">
        <v>19</v>
      </c>
      <c r="E44" s="41" t="s">
        <v>81</v>
      </c>
      <c r="F44" s="62"/>
      <c r="G44" s="62"/>
      <c r="H44" s="41"/>
      <c r="I44" s="41"/>
      <c r="J44" s="4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53">
        <f t="shared" si="0"/>
        <v>0</v>
      </c>
      <c r="BE44" s="53"/>
      <c r="BF44" s="53"/>
      <c r="BG44" s="53"/>
      <c r="BH44" s="53"/>
      <c r="BI44" s="57"/>
      <c r="BJ44" s="57"/>
      <c r="BK44" s="57"/>
      <c r="BL44" s="54"/>
      <c r="BM44" s="56"/>
      <c r="BN44" s="56"/>
      <c r="BO44" s="56">
        <v>10372</v>
      </c>
      <c r="BP44" s="56"/>
      <c r="BQ44" s="56"/>
      <c r="BR44" s="56"/>
      <c r="BS44" s="56"/>
      <c r="BT44" s="56"/>
      <c r="BU44" s="56"/>
      <c r="BV44" s="56"/>
      <c r="BW44" s="56"/>
      <c r="BX44" s="56"/>
      <c r="BY44" s="56"/>
      <c r="BZ44" s="56"/>
      <c r="CA44" s="56"/>
      <c r="CB44" s="56">
        <v>50634</v>
      </c>
      <c r="CC44" s="56">
        <v>54459</v>
      </c>
      <c r="CD44" s="56">
        <v>86798</v>
      </c>
      <c r="CE44" s="56"/>
      <c r="CF44" s="56">
        <v>5836</v>
      </c>
      <c r="CG44" s="56">
        <v>32699</v>
      </c>
      <c r="CH44" s="56">
        <v>2666</v>
      </c>
      <c r="CI44" s="56"/>
      <c r="CJ44" s="56">
        <v>315300</v>
      </c>
      <c r="CK44" s="56"/>
      <c r="CL44" s="56"/>
      <c r="CM44" s="56"/>
      <c r="CN44" s="56"/>
      <c r="CO44" s="53"/>
      <c r="CP44" s="53"/>
      <c r="CQ44" s="53"/>
      <c r="CR44" s="53"/>
      <c r="CS44" s="53"/>
      <c r="CT44" s="53">
        <f t="shared" si="1"/>
        <v>558764</v>
      </c>
      <c r="CU44" s="7"/>
      <c r="CV44" s="7"/>
      <c r="CW44" s="7"/>
      <c r="CX44" s="7"/>
      <c r="CY44" s="7"/>
      <c r="CZ44" s="7"/>
      <c r="DA44" s="7"/>
      <c r="DB44" s="7"/>
      <c r="DC44" s="7"/>
      <c r="DD44" s="7"/>
      <c r="DE44" s="7"/>
    </row>
    <row r="45" spans="1:109" s="16" customFormat="1" ht="15">
      <c r="A45" s="17"/>
      <c r="B45" s="18"/>
      <c r="C45" s="18"/>
      <c r="D45" s="40" t="s">
        <v>20</v>
      </c>
      <c r="E45" s="41" t="s">
        <v>82</v>
      </c>
      <c r="F45" s="62"/>
      <c r="G45" s="62"/>
      <c r="H45" s="41"/>
      <c r="I45" s="41"/>
      <c r="J45" s="41"/>
      <c r="K45" s="62"/>
      <c r="L45" s="62"/>
      <c r="M45" s="62"/>
      <c r="N45" s="62"/>
      <c r="O45" s="62"/>
      <c r="P45" s="56">
        <v>6500</v>
      </c>
      <c r="Q45" s="56"/>
      <c r="R45" s="56"/>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53">
        <f t="shared" si="0"/>
        <v>6500</v>
      </c>
      <c r="BE45" s="53"/>
      <c r="BF45" s="53"/>
      <c r="BG45" s="53"/>
      <c r="BH45" s="53"/>
      <c r="BI45" s="57"/>
      <c r="BJ45" s="57"/>
      <c r="BK45" s="57"/>
      <c r="BL45" s="54"/>
      <c r="BM45" s="56"/>
      <c r="BN45" s="56"/>
      <c r="BO45" s="56"/>
      <c r="BP45" s="56"/>
      <c r="BQ45" s="56"/>
      <c r="BR45" s="56"/>
      <c r="BS45" s="56"/>
      <c r="BT45" s="56"/>
      <c r="BU45" s="56"/>
      <c r="BV45" s="56"/>
      <c r="BW45" s="56"/>
      <c r="BX45" s="56"/>
      <c r="BY45" s="56"/>
      <c r="BZ45" s="56"/>
      <c r="CA45" s="56"/>
      <c r="CB45" s="56">
        <v>68505</v>
      </c>
      <c r="CC45" s="56">
        <v>79355</v>
      </c>
      <c r="CD45" s="56">
        <v>216994</v>
      </c>
      <c r="CE45" s="56"/>
      <c r="CF45" s="56">
        <v>7295</v>
      </c>
      <c r="CG45" s="56">
        <v>46468</v>
      </c>
      <c r="CH45" s="56">
        <v>4888</v>
      </c>
      <c r="CI45" s="56"/>
      <c r="CJ45" s="56">
        <v>336320</v>
      </c>
      <c r="CK45" s="56"/>
      <c r="CL45" s="56"/>
      <c r="CM45" s="56"/>
      <c r="CN45" s="56"/>
      <c r="CO45" s="53"/>
      <c r="CP45" s="53"/>
      <c r="CQ45" s="53"/>
      <c r="CR45" s="53"/>
      <c r="CS45" s="53"/>
      <c r="CT45" s="53">
        <f t="shared" si="1"/>
        <v>759825</v>
      </c>
      <c r="CU45" s="7"/>
      <c r="CV45" s="7"/>
      <c r="CW45" s="7"/>
      <c r="CX45" s="7"/>
      <c r="CY45" s="7"/>
      <c r="CZ45" s="7"/>
      <c r="DA45" s="7"/>
      <c r="DB45" s="7"/>
      <c r="DC45" s="7"/>
      <c r="DD45" s="7"/>
      <c r="DE45" s="7"/>
    </row>
    <row r="46" spans="1:98" ht="17.25" customHeight="1">
      <c r="A46" s="9"/>
      <c r="B46" s="15"/>
      <c r="C46" s="15"/>
      <c r="D46" s="40" t="s">
        <v>21</v>
      </c>
      <c r="E46" s="41" t="s">
        <v>83</v>
      </c>
      <c r="F46" s="62"/>
      <c r="G46" s="62"/>
      <c r="H46" s="41"/>
      <c r="I46" s="41"/>
      <c r="J46" s="41"/>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53">
        <f t="shared" si="0"/>
        <v>0</v>
      </c>
      <c r="BE46" s="53"/>
      <c r="BF46" s="53"/>
      <c r="BG46" s="53"/>
      <c r="BH46" s="53"/>
      <c r="BI46" s="57"/>
      <c r="BJ46" s="57"/>
      <c r="BK46" s="57"/>
      <c r="BL46" s="54"/>
      <c r="BM46" s="56"/>
      <c r="BN46" s="56"/>
      <c r="BO46" s="56">
        <v>7206</v>
      </c>
      <c r="BP46" s="56"/>
      <c r="BQ46" s="56"/>
      <c r="BR46" s="56"/>
      <c r="BS46" s="56"/>
      <c r="BT46" s="56"/>
      <c r="BU46" s="56"/>
      <c r="BV46" s="56"/>
      <c r="BW46" s="56"/>
      <c r="BX46" s="56"/>
      <c r="BY46" s="56"/>
      <c r="BZ46" s="56"/>
      <c r="CA46" s="56"/>
      <c r="CB46" s="56">
        <v>74462</v>
      </c>
      <c r="CC46" s="56">
        <v>77280</v>
      </c>
      <c r="CD46" s="56">
        <v>173596</v>
      </c>
      <c r="CE46" s="56"/>
      <c r="CF46" s="56">
        <v>7295</v>
      </c>
      <c r="CG46" s="56">
        <v>67120</v>
      </c>
      <c r="CH46" s="56">
        <v>5687</v>
      </c>
      <c r="CI46" s="56"/>
      <c r="CJ46" s="56">
        <v>420400</v>
      </c>
      <c r="CK46" s="56"/>
      <c r="CL46" s="56"/>
      <c r="CM46" s="56"/>
      <c r="CN46" s="56"/>
      <c r="CO46" s="53"/>
      <c r="CP46" s="53"/>
      <c r="CQ46" s="53"/>
      <c r="CR46" s="53"/>
      <c r="CS46" s="53"/>
      <c r="CT46" s="53">
        <f t="shared" si="1"/>
        <v>833046</v>
      </c>
    </row>
    <row r="47" spans="1:98" ht="18" customHeight="1">
      <c r="A47" s="9"/>
      <c r="B47" s="15"/>
      <c r="C47" s="15"/>
      <c r="D47" s="40" t="s">
        <v>22</v>
      </c>
      <c r="E47" s="41" t="s">
        <v>84</v>
      </c>
      <c r="F47" s="62"/>
      <c r="G47" s="62"/>
      <c r="H47" s="41"/>
      <c r="I47" s="41"/>
      <c r="J47" s="4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53">
        <f t="shared" si="0"/>
        <v>0</v>
      </c>
      <c r="BE47" s="53"/>
      <c r="BF47" s="53"/>
      <c r="BG47" s="53"/>
      <c r="BH47" s="53"/>
      <c r="BI47" s="57"/>
      <c r="BJ47" s="57"/>
      <c r="BK47" s="57"/>
      <c r="BL47" s="54"/>
      <c r="BM47" s="54"/>
      <c r="BN47" s="56"/>
      <c r="BO47" s="56"/>
      <c r="BP47" s="56"/>
      <c r="BQ47" s="56"/>
      <c r="BR47" s="56"/>
      <c r="BS47" s="56"/>
      <c r="BT47" s="56"/>
      <c r="BU47" s="56"/>
      <c r="BV47" s="56"/>
      <c r="BW47" s="56"/>
      <c r="BX47" s="56"/>
      <c r="BY47" s="56"/>
      <c r="BZ47" s="56"/>
      <c r="CA47" s="56"/>
      <c r="CB47" s="56">
        <v>110204</v>
      </c>
      <c r="CC47" s="56">
        <v>103732</v>
      </c>
      <c r="CD47" s="56">
        <v>216994</v>
      </c>
      <c r="CE47" s="56"/>
      <c r="CF47" s="56">
        <v>7295</v>
      </c>
      <c r="CG47" s="56">
        <v>61957</v>
      </c>
      <c r="CH47" s="56">
        <v>5065</v>
      </c>
      <c r="CI47" s="56"/>
      <c r="CJ47" s="56">
        <v>441420</v>
      </c>
      <c r="CK47" s="56"/>
      <c r="CL47" s="56"/>
      <c r="CM47" s="56"/>
      <c r="CN47" s="56"/>
      <c r="CO47" s="53"/>
      <c r="CP47" s="53"/>
      <c r="CQ47" s="53"/>
      <c r="CR47" s="53"/>
      <c r="CS47" s="53"/>
      <c r="CT47" s="53">
        <f t="shared" si="1"/>
        <v>946667</v>
      </c>
    </row>
    <row r="48" spans="1:98" ht="15.75" customHeight="1">
      <c r="A48" s="9"/>
      <c r="B48" s="15"/>
      <c r="C48" s="15"/>
      <c r="D48" s="40" t="s">
        <v>23</v>
      </c>
      <c r="E48" s="41" t="s">
        <v>85</v>
      </c>
      <c r="F48" s="62"/>
      <c r="G48" s="62"/>
      <c r="H48" s="41"/>
      <c r="I48" s="41"/>
      <c r="J48" s="41"/>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53">
        <f t="shared" si="0"/>
        <v>0</v>
      </c>
      <c r="BE48" s="53"/>
      <c r="BF48" s="53"/>
      <c r="BG48" s="53"/>
      <c r="BH48" s="53"/>
      <c r="BI48" s="57"/>
      <c r="BJ48" s="57"/>
      <c r="BK48" s="56">
        <v>199500</v>
      </c>
      <c r="BL48" s="54"/>
      <c r="BM48" s="56"/>
      <c r="BN48" s="54"/>
      <c r="BO48" s="56">
        <v>7206</v>
      </c>
      <c r="BP48" s="54"/>
      <c r="BQ48" s="54"/>
      <c r="BR48" s="54"/>
      <c r="BS48" s="54"/>
      <c r="BT48" s="54"/>
      <c r="BU48" s="54"/>
      <c r="BV48" s="54"/>
      <c r="BW48" s="54"/>
      <c r="BX48" s="54"/>
      <c r="BY48" s="54"/>
      <c r="BZ48" s="54"/>
      <c r="CA48" s="54"/>
      <c r="CB48" s="56">
        <v>44677</v>
      </c>
      <c r="CC48" s="56">
        <v>53941</v>
      </c>
      <c r="CD48" s="56">
        <v>86798</v>
      </c>
      <c r="CE48" s="56"/>
      <c r="CF48" s="56">
        <v>5836</v>
      </c>
      <c r="CG48" s="56">
        <v>49910</v>
      </c>
      <c r="CH48" s="56">
        <v>2577</v>
      </c>
      <c r="CI48" s="56"/>
      <c r="CJ48" s="56">
        <v>357340</v>
      </c>
      <c r="CK48" s="54"/>
      <c r="CL48" s="54"/>
      <c r="CM48" s="54"/>
      <c r="CN48" s="54"/>
      <c r="CO48" s="53"/>
      <c r="CP48" s="53"/>
      <c r="CQ48" s="53"/>
      <c r="CR48" s="53"/>
      <c r="CS48" s="53"/>
      <c r="CT48" s="53">
        <f t="shared" si="1"/>
        <v>807785</v>
      </c>
    </row>
    <row r="49" spans="1:98" ht="17.25" customHeight="1">
      <c r="A49" s="9"/>
      <c r="B49" s="15"/>
      <c r="C49" s="15"/>
      <c r="D49" s="40" t="s">
        <v>24</v>
      </c>
      <c r="E49" s="41" t="s">
        <v>86</v>
      </c>
      <c r="F49" s="62"/>
      <c r="G49" s="62"/>
      <c r="H49" s="41"/>
      <c r="I49" s="41"/>
      <c r="J49" s="41"/>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53">
        <f aca="true" t="shared" si="8" ref="BD49:BD79">SUM(F49:BC49)</f>
        <v>0</v>
      </c>
      <c r="BE49" s="53"/>
      <c r="BF49" s="53"/>
      <c r="BG49" s="53"/>
      <c r="BH49" s="53"/>
      <c r="BI49" s="57"/>
      <c r="BJ49" s="57"/>
      <c r="BK49" s="57"/>
      <c r="BL49" s="54"/>
      <c r="BM49" s="54"/>
      <c r="BN49" s="54"/>
      <c r="BO49" s="54"/>
      <c r="BP49" s="54"/>
      <c r="BQ49" s="54"/>
      <c r="BR49" s="54"/>
      <c r="BS49" s="54"/>
      <c r="BT49" s="54"/>
      <c r="BU49" s="54"/>
      <c r="BV49" s="54"/>
      <c r="BW49" s="54"/>
      <c r="BX49" s="54"/>
      <c r="BY49" s="54"/>
      <c r="BZ49" s="54"/>
      <c r="CA49" s="54"/>
      <c r="CB49" s="56">
        <v>32763</v>
      </c>
      <c r="CC49" s="56">
        <v>33194</v>
      </c>
      <c r="CD49" s="56">
        <v>86798</v>
      </c>
      <c r="CE49" s="56"/>
      <c r="CF49" s="56">
        <v>2918</v>
      </c>
      <c r="CG49" s="56">
        <v>16350</v>
      </c>
      <c r="CH49" s="56">
        <v>1333</v>
      </c>
      <c r="CI49" s="56"/>
      <c r="CJ49" s="56">
        <v>231220</v>
      </c>
      <c r="CK49" s="54"/>
      <c r="CL49" s="54"/>
      <c r="CM49" s="54"/>
      <c r="CN49" s="54"/>
      <c r="CO49" s="53"/>
      <c r="CP49" s="53"/>
      <c r="CQ49" s="53"/>
      <c r="CR49" s="53"/>
      <c r="CS49" s="53"/>
      <c r="CT49" s="53">
        <f aca="true" t="shared" si="9" ref="CT49:CT79">SUM(BE49:CS49)</f>
        <v>404576</v>
      </c>
    </row>
    <row r="50" spans="1:98" ht="19.5" customHeight="1">
      <c r="A50" s="9"/>
      <c r="B50" s="15"/>
      <c r="C50" s="15"/>
      <c r="D50" s="40" t="s">
        <v>25</v>
      </c>
      <c r="E50" s="41" t="s">
        <v>87</v>
      </c>
      <c r="F50" s="62"/>
      <c r="G50" s="62"/>
      <c r="H50" s="41"/>
      <c r="I50" s="41"/>
      <c r="J50" s="4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53">
        <f t="shared" si="8"/>
        <v>0</v>
      </c>
      <c r="BE50" s="53"/>
      <c r="BF50" s="53"/>
      <c r="BG50" s="53"/>
      <c r="BH50" s="53"/>
      <c r="BI50" s="57"/>
      <c r="BJ50" s="57"/>
      <c r="BK50" s="57"/>
      <c r="BL50" s="54"/>
      <c r="BM50" s="56"/>
      <c r="BN50" s="56"/>
      <c r="BO50" s="56"/>
      <c r="BP50" s="56"/>
      <c r="BQ50" s="56"/>
      <c r="BR50" s="56"/>
      <c r="BS50" s="56"/>
      <c r="BT50" s="56"/>
      <c r="BU50" s="56"/>
      <c r="BV50" s="56"/>
      <c r="BW50" s="56"/>
      <c r="BX50" s="56"/>
      <c r="BY50" s="56"/>
      <c r="BZ50" s="56"/>
      <c r="CA50" s="56"/>
      <c r="CB50" s="56">
        <v>68505</v>
      </c>
      <c r="CC50" s="56">
        <v>77540</v>
      </c>
      <c r="CD50" s="56">
        <v>108497</v>
      </c>
      <c r="CE50" s="56"/>
      <c r="CF50" s="56">
        <v>4377</v>
      </c>
      <c r="CG50" s="56">
        <v>53352</v>
      </c>
      <c r="CH50" s="56">
        <v>3110</v>
      </c>
      <c r="CI50" s="56"/>
      <c r="CJ50" s="56">
        <v>315300</v>
      </c>
      <c r="CK50" s="56"/>
      <c r="CL50" s="56"/>
      <c r="CM50" s="56"/>
      <c r="CN50" s="56"/>
      <c r="CO50" s="53"/>
      <c r="CP50" s="53"/>
      <c r="CQ50" s="53"/>
      <c r="CR50" s="53"/>
      <c r="CS50" s="53"/>
      <c r="CT50" s="53">
        <f t="shared" si="9"/>
        <v>630681</v>
      </c>
    </row>
    <row r="51" spans="1:98" ht="18.75" customHeight="1">
      <c r="A51" s="9"/>
      <c r="B51" s="15"/>
      <c r="C51" s="15"/>
      <c r="D51" s="40" t="s">
        <v>26</v>
      </c>
      <c r="E51" s="41" t="s">
        <v>88</v>
      </c>
      <c r="F51" s="62"/>
      <c r="G51" s="62"/>
      <c r="H51" s="41"/>
      <c r="I51" s="41"/>
      <c r="J51" s="41"/>
      <c r="K51" s="62"/>
      <c r="L51" s="62"/>
      <c r="M51" s="62"/>
      <c r="N51" s="62"/>
      <c r="O51" s="62"/>
      <c r="P51" s="56">
        <v>6500</v>
      </c>
      <c r="Q51" s="56"/>
      <c r="R51" s="56"/>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8">
        <v>500000</v>
      </c>
      <c r="AS51" s="68"/>
      <c r="AT51" s="68"/>
      <c r="AU51" s="68"/>
      <c r="AV51" s="68"/>
      <c r="AW51" s="62"/>
      <c r="AX51" s="62"/>
      <c r="AY51" s="62"/>
      <c r="AZ51" s="62"/>
      <c r="BA51" s="62"/>
      <c r="BB51" s="62"/>
      <c r="BC51" s="62"/>
      <c r="BD51" s="53">
        <f t="shared" si="8"/>
        <v>506500</v>
      </c>
      <c r="BE51" s="53">
        <v>885417</v>
      </c>
      <c r="BF51" s="53"/>
      <c r="BG51" s="53"/>
      <c r="BH51" s="53"/>
      <c r="BI51" s="56"/>
      <c r="BJ51" s="56"/>
      <c r="BK51" s="56"/>
      <c r="BL51" s="54"/>
      <c r="BM51" s="56">
        <v>12260</v>
      </c>
      <c r="BN51" s="56"/>
      <c r="BO51" s="56">
        <v>14413</v>
      </c>
      <c r="BP51" s="56"/>
      <c r="BQ51" s="56"/>
      <c r="BR51" s="56"/>
      <c r="BS51" s="56"/>
      <c r="BT51" s="56"/>
      <c r="BU51" s="56"/>
      <c r="BV51" s="56"/>
      <c r="BW51" s="56"/>
      <c r="BX51" s="56"/>
      <c r="BY51" s="56"/>
      <c r="BZ51" s="56"/>
      <c r="CA51" s="56"/>
      <c r="CB51" s="56">
        <v>193601</v>
      </c>
      <c r="CC51" s="56">
        <v>246623</v>
      </c>
      <c r="CD51" s="56">
        <v>325492</v>
      </c>
      <c r="CE51" s="56"/>
      <c r="CF51" s="56">
        <v>14590</v>
      </c>
      <c r="CG51" s="56">
        <v>159195</v>
      </c>
      <c r="CH51" s="56">
        <v>9242</v>
      </c>
      <c r="CI51" s="56"/>
      <c r="CJ51" s="56">
        <v>504480</v>
      </c>
      <c r="CK51" s="56"/>
      <c r="CL51" s="56"/>
      <c r="CM51" s="56"/>
      <c r="CN51" s="56"/>
      <c r="CO51" s="53"/>
      <c r="CP51" s="53"/>
      <c r="CQ51" s="53"/>
      <c r="CR51" s="53"/>
      <c r="CS51" s="53"/>
      <c r="CT51" s="53">
        <f t="shared" si="9"/>
        <v>2365313</v>
      </c>
    </row>
    <row r="52" spans="1:98" ht="15">
      <c r="A52" s="9"/>
      <c r="B52" s="15"/>
      <c r="C52" s="15"/>
      <c r="D52" s="40" t="s">
        <v>27</v>
      </c>
      <c r="E52" s="41" t="s">
        <v>89</v>
      </c>
      <c r="F52" s="62"/>
      <c r="G52" s="62"/>
      <c r="H52" s="41"/>
      <c r="I52" s="41"/>
      <c r="J52" s="4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53">
        <f t="shared" si="8"/>
        <v>0</v>
      </c>
      <c r="BE52" s="53"/>
      <c r="BF52" s="53"/>
      <c r="BG52" s="53"/>
      <c r="BH52" s="53"/>
      <c r="BI52" s="57"/>
      <c r="BJ52" s="57"/>
      <c r="BK52" s="57"/>
      <c r="BL52" s="54"/>
      <c r="BM52" s="56"/>
      <c r="BN52" s="56"/>
      <c r="BO52" s="56"/>
      <c r="BP52" s="56"/>
      <c r="BQ52" s="56"/>
      <c r="BR52" s="56"/>
      <c r="BS52" s="56"/>
      <c r="BT52" s="56"/>
      <c r="BU52" s="56"/>
      <c r="BV52" s="56"/>
      <c r="BW52" s="56"/>
      <c r="BX52" s="56"/>
      <c r="BY52" s="56"/>
      <c r="BZ52" s="56"/>
      <c r="CA52" s="56"/>
      <c r="CB52" s="56">
        <v>38720</v>
      </c>
      <c r="CC52" s="56">
        <v>42012</v>
      </c>
      <c r="CD52" s="56">
        <v>86798</v>
      </c>
      <c r="CE52" s="56"/>
      <c r="CF52" s="56">
        <v>2918</v>
      </c>
      <c r="CG52" s="56">
        <v>35281</v>
      </c>
      <c r="CH52" s="56">
        <v>2310</v>
      </c>
      <c r="CI52" s="56"/>
      <c r="CJ52" s="56">
        <v>126120</v>
      </c>
      <c r="CK52" s="56"/>
      <c r="CL52" s="56"/>
      <c r="CM52" s="56"/>
      <c r="CN52" s="56"/>
      <c r="CO52" s="53"/>
      <c r="CP52" s="53"/>
      <c r="CQ52" s="53"/>
      <c r="CR52" s="53"/>
      <c r="CS52" s="53">
        <v>1000000</v>
      </c>
      <c r="CT52" s="53">
        <f t="shared" si="9"/>
        <v>1334159</v>
      </c>
    </row>
    <row r="53" spans="1:98" ht="15">
      <c r="A53" s="9"/>
      <c r="B53" s="15"/>
      <c r="C53" s="15"/>
      <c r="D53" s="40" t="s">
        <v>28</v>
      </c>
      <c r="E53" s="41" t="s">
        <v>90</v>
      </c>
      <c r="F53" s="62"/>
      <c r="G53" s="62"/>
      <c r="H53" s="41"/>
      <c r="I53" s="41"/>
      <c r="J53" s="4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53">
        <f t="shared" si="8"/>
        <v>0</v>
      </c>
      <c r="BE53" s="53"/>
      <c r="BF53" s="53"/>
      <c r="BG53" s="53"/>
      <c r="BH53" s="53"/>
      <c r="BI53" s="56"/>
      <c r="BJ53" s="56"/>
      <c r="BK53" s="56">
        <v>800000</v>
      </c>
      <c r="BL53" s="54"/>
      <c r="BM53" s="56"/>
      <c r="BN53" s="56"/>
      <c r="BO53" s="56"/>
      <c r="BP53" s="56"/>
      <c r="BQ53" s="56"/>
      <c r="BR53" s="56"/>
      <c r="BS53" s="56"/>
      <c r="BT53" s="56"/>
      <c r="BU53" s="56"/>
      <c r="BV53" s="56"/>
      <c r="BW53" s="56"/>
      <c r="BX53" s="56"/>
      <c r="BY53" s="56"/>
      <c r="BZ53" s="56"/>
      <c r="CA53" s="56"/>
      <c r="CB53" s="56">
        <v>62548</v>
      </c>
      <c r="CC53" s="56">
        <v>98805</v>
      </c>
      <c r="CD53" s="56">
        <v>108497</v>
      </c>
      <c r="CE53" s="56"/>
      <c r="CF53" s="56">
        <v>4377</v>
      </c>
      <c r="CG53" s="56">
        <v>56794</v>
      </c>
      <c r="CH53" s="56">
        <v>3377</v>
      </c>
      <c r="CI53" s="56"/>
      <c r="CJ53" s="56">
        <v>462440</v>
      </c>
      <c r="CK53" s="56"/>
      <c r="CL53" s="56"/>
      <c r="CM53" s="56"/>
      <c r="CN53" s="56"/>
      <c r="CO53" s="53"/>
      <c r="CP53" s="53"/>
      <c r="CQ53" s="53"/>
      <c r="CR53" s="53"/>
      <c r="CS53" s="53"/>
      <c r="CT53" s="53">
        <f t="shared" si="9"/>
        <v>1596838</v>
      </c>
    </row>
    <row r="54" spans="1:98" ht="15">
      <c r="A54" s="9"/>
      <c r="B54" s="15"/>
      <c r="C54" s="15"/>
      <c r="D54" s="40" t="s">
        <v>29</v>
      </c>
      <c r="E54" s="41" t="s">
        <v>91</v>
      </c>
      <c r="F54" s="62"/>
      <c r="G54" s="62"/>
      <c r="H54" s="41"/>
      <c r="I54" s="41"/>
      <c r="J54" s="4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53">
        <f t="shared" si="8"/>
        <v>0</v>
      </c>
      <c r="BE54" s="53"/>
      <c r="BF54" s="53"/>
      <c r="BG54" s="53"/>
      <c r="BH54" s="53"/>
      <c r="BI54" s="57"/>
      <c r="BJ54" s="57"/>
      <c r="BK54" s="57"/>
      <c r="BL54" s="54"/>
      <c r="BM54" s="56"/>
      <c r="BN54" s="56"/>
      <c r="BO54" s="56">
        <v>21619</v>
      </c>
      <c r="BP54" s="56"/>
      <c r="BQ54" s="56"/>
      <c r="BR54" s="56"/>
      <c r="BS54" s="56"/>
      <c r="BT54" s="56"/>
      <c r="BU54" s="56"/>
      <c r="BV54" s="56"/>
      <c r="BW54" s="56"/>
      <c r="BX54" s="56"/>
      <c r="BY54" s="56"/>
      <c r="BZ54" s="56"/>
      <c r="CA54" s="56"/>
      <c r="CB54" s="56">
        <v>71484</v>
      </c>
      <c r="CC54" s="56">
        <v>101917</v>
      </c>
      <c r="CD54" s="56">
        <v>130197</v>
      </c>
      <c r="CE54" s="56"/>
      <c r="CF54" s="56">
        <v>4377</v>
      </c>
      <c r="CG54" s="56">
        <v>60236</v>
      </c>
      <c r="CH54" s="56">
        <v>3732</v>
      </c>
      <c r="CI54" s="56"/>
      <c r="CJ54" s="56">
        <v>315300</v>
      </c>
      <c r="CK54" s="56"/>
      <c r="CL54" s="56"/>
      <c r="CM54" s="56"/>
      <c r="CN54" s="56"/>
      <c r="CO54" s="53"/>
      <c r="CP54" s="53"/>
      <c r="CQ54" s="53"/>
      <c r="CR54" s="53"/>
      <c r="CS54" s="53"/>
      <c r="CT54" s="53">
        <f t="shared" si="9"/>
        <v>708862</v>
      </c>
    </row>
    <row r="55" spans="1:98" ht="15">
      <c r="A55" s="9"/>
      <c r="B55" s="15"/>
      <c r="C55" s="15"/>
      <c r="D55" s="40" t="s">
        <v>30</v>
      </c>
      <c r="E55" s="41" t="s">
        <v>92</v>
      </c>
      <c r="F55" s="62"/>
      <c r="G55" s="62"/>
      <c r="H55" s="41"/>
      <c r="I55" s="41"/>
      <c r="J55" s="41"/>
      <c r="K55" s="62"/>
      <c r="L55" s="62"/>
      <c r="M55" s="62"/>
      <c r="N55" s="62"/>
      <c r="O55" s="56">
        <v>16300</v>
      </c>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53">
        <f t="shared" si="8"/>
        <v>16300</v>
      </c>
      <c r="BE55" s="53"/>
      <c r="BF55" s="53"/>
      <c r="BG55" s="53"/>
      <c r="BH55" s="53"/>
      <c r="BI55" s="57"/>
      <c r="BJ55" s="57"/>
      <c r="BK55" s="57"/>
      <c r="BL55" s="54"/>
      <c r="BM55" s="56">
        <v>6130</v>
      </c>
      <c r="BN55" s="56"/>
      <c r="BO55" s="56"/>
      <c r="BP55" s="56"/>
      <c r="BQ55" s="56"/>
      <c r="BR55" s="56"/>
      <c r="BS55" s="56"/>
      <c r="BT55" s="56"/>
      <c r="BU55" s="56"/>
      <c r="BV55" s="56"/>
      <c r="BW55" s="56"/>
      <c r="BX55" s="56"/>
      <c r="BY55" s="56"/>
      <c r="BZ55" s="56"/>
      <c r="CA55" s="56"/>
      <c r="CB55" s="56">
        <v>62548</v>
      </c>
      <c r="CC55" s="56">
        <v>64055</v>
      </c>
      <c r="CD55" s="56">
        <v>130197</v>
      </c>
      <c r="CE55" s="56"/>
      <c r="CF55" s="56">
        <v>7295</v>
      </c>
      <c r="CG55" s="56">
        <v>43026</v>
      </c>
      <c r="CH55" s="56">
        <v>3821</v>
      </c>
      <c r="CI55" s="56"/>
      <c r="CJ55" s="56">
        <v>252240</v>
      </c>
      <c r="CK55" s="56"/>
      <c r="CL55" s="56"/>
      <c r="CM55" s="56"/>
      <c r="CN55" s="56"/>
      <c r="CO55" s="53"/>
      <c r="CP55" s="53"/>
      <c r="CQ55" s="53"/>
      <c r="CR55" s="53"/>
      <c r="CS55" s="53"/>
      <c r="CT55" s="53">
        <f t="shared" si="9"/>
        <v>569312</v>
      </c>
    </row>
    <row r="56" spans="1:98" ht="15">
      <c r="A56" s="9"/>
      <c r="B56" s="15"/>
      <c r="C56" s="15"/>
      <c r="D56" s="40" t="s">
        <v>31</v>
      </c>
      <c r="E56" s="41" t="s">
        <v>93</v>
      </c>
      <c r="F56" s="62"/>
      <c r="G56" s="62"/>
      <c r="H56" s="41"/>
      <c r="I56" s="41"/>
      <c r="J56" s="4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53">
        <f t="shared" si="8"/>
        <v>0</v>
      </c>
      <c r="BE56" s="53"/>
      <c r="BF56" s="53"/>
      <c r="BG56" s="53"/>
      <c r="BH56" s="53"/>
      <c r="BI56" s="57"/>
      <c r="BJ56" s="57"/>
      <c r="BK56" s="57"/>
      <c r="BL56" s="54"/>
      <c r="BM56" s="56"/>
      <c r="BN56" s="56"/>
      <c r="BO56" s="56"/>
      <c r="BP56" s="56"/>
      <c r="BQ56" s="56"/>
      <c r="BR56" s="56"/>
      <c r="BS56" s="56"/>
      <c r="BT56" s="56"/>
      <c r="BU56" s="56"/>
      <c r="BV56" s="56"/>
      <c r="BW56" s="56"/>
      <c r="BX56" s="56"/>
      <c r="BY56" s="56"/>
      <c r="BZ56" s="56"/>
      <c r="CA56" s="56"/>
      <c r="CB56" s="56">
        <v>26806</v>
      </c>
      <c r="CC56" s="56">
        <v>41234</v>
      </c>
      <c r="CD56" s="56">
        <v>43399</v>
      </c>
      <c r="CE56" s="56"/>
      <c r="CF56" s="56">
        <v>2918</v>
      </c>
      <c r="CG56" s="56">
        <v>17210</v>
      </c>
      <c r="CH56" s="56">
        <v>1511</v>
      </c>
      <c r="CI56" s="56"/>
      <c r="CJ56" s="56">
        <v>168160</v>
      </c>
      <c r="CK56" s="56"/>
      <c r="CL56" s="56"/>
      <c r="CM56" s="56"/>
      <c r="CN56" s="56"/>
      <c r="CO56" s="53"/>
      <c r="CP56" s="53"/>
      <c r="CQ56" s="53"/>
      <c r="CR56" s="53"/>
      <c r="CS56" s="53"/>
      <c r="CT56" s="53">
        <f t="shared" si="9"/>
        <v>301238</v>
      </c>
    </row>
    <row r="57" spans="1:98" ht="15">
      <c r="A57" s="9"/>
      <c r="B57" s="15"/>
      <c r="C57" s="15"/>
      <c r="D57" s="40" t="s">
        <v>32</v>
      </c>
      <c r="E57" s="41" t="s">
        <v>94</v>
      </c>
      <c r="F57" s="62"/>
      <c r="G57" s="62"/>
      <c r="H57" s="41"/>
      <c r="I57" s="41"/>
      <c r="J57" s="41"/>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53">
        <f t="shared" si="8"/>
        <v>0</v>
      </c>
      <c r="BE57" s="53"/>
      <c r="BF57" s="53"/>
      <c r="BG57" s="53"/>
      <c r="BH57" s="53"/>
      <c r="BI57" s="56"/>
      <c r="BJ57" s="56"/>
      <c r="BK57" s="56"/>
      <c r="BL57" s="54"/>
      <c r="BM57" s="56"/>
      <c r="BN57" s="56"/>
      <c r="BO57" s="56"/>
      <c r="BP57" s="56"/>
      <c r="BQ57" s="56"/>
      <c r="BR57" s="56"/>
      <c r="BS57" s="56"/>
      <c r="BT57" s="56"/>
      <c r="BU57" s="56"/>
      <c r="BV57" s="56"/>
      <c r="BW57" s="56"/>
      <c r="BX57" s="56"/>
      <c r="BY57" s="56"/>
      <c r="BZ57" s="56"/>
      <c r="CA57" s="56"/>
      <c r="CB57" s="56">
        <v>41699</v>
      </c>
      <c r="CC57" s="56">
        <v>36306</v>
      </c>
      <c r="CD57" s="56">
        <v>86798</v>
      </c>
      <c r="CE57" s="56"/>
      <c r="CF57" s="56">
        <v>2918</v>
      </c>
      <c r="CG57" s="56">
        <v>28397</v>
      </c>
      <c r="CH57" s="56">
        <v>1866</v>
      </c>
      <c r="CI57" s="56"/>
      <c r="CJ57" s="56">
        <v>126120</v>
      </c>
      <c r="CK57" s="56"/>
      <c r="CL57" s="56"/>
      <c r="CM57" s="56"/>
      <c r="CN57" s="56"/>
      <c r="CO57" s="53"/>
      <c r="CP57" s="53"/>
      <c r="CQ57" s="53"/>
      <c r="CR57" s="53"/>
      <c r="CS57" s="53"/>
      <c r="CT57" s="53">
        <f t="shared" si="9"/>
        <v>324104</v>
      </c>
    </row>
    <row r="58" spans="1:98" ht="18" customHeight="1">
      <c r="A58" s="9"/>
      <c r="B58" s="15"/>
      <c r="C58" s="15"/>
      <c r="D58" s="40" t="s">
        <v>33</v>
      </c>
      <c r="E58" s="41" t="s">
        <v>95</v>
      </c>
      <c r="F58" s="62"/>
      <c r="G58" s="62"/>
      <c r="H58" s="41"/>
      <c r="I58" s="41"/>
      <c r="J58" s="41"/>
      <c r="K58" s="62"/>
      <c r="L58" s="62"/>
      <c r="M58" s="62"/>
      <c r="N58" s="62"/>
      <c r="O58" s="56"/>
      <c r="P58" s="56">
        <v>39000</v>
      </c>
      <c r="Q58" s="56"/>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8">
        <v>1000000</v>
      </c>
      <c r="AT58" s="68">
        <v>1750000</v>
      </c>
      <c r="AU58" s="68">
        <v>250000</v>
      </c>
      <c r="AV58" s="62"/>
      <c r="AW58" s="62"/>
      <c r="AX58" s="62"/>
      <c r="AY58" s="62"/>
      <c r="AZ58" s="62"/>
      <c r="BA58" s="62"/>
      <c r="BB58" s="62"/>
      <c r="BC58" s="53">
        <v>99000</v>
      </c>
      <c r="BD58" s="53">
        <f t="shared" si="8"/>
        <v>3138000</v>
      </c>
      <c r="BE58" s="53">
        <v>655538</v>
      </c>
      <c r="BF58" s="53"/>
      <c r="BG58" s="53"/>
      <c r="BH58" s="53"/>
      <c r="BI58" s="56"/>
      <c r="BJ58" s="56"/>
      <c r="BK58" s="56"/>
      <c r="BL58" s="54"/>
      <c r="BM58" s="56">
        <v>12260</v>
      </c>
      <c r="BN58" s="56"/>
      <c r="BO58" s="56">
        <v>21619</v>
      </c>
      <c r="BP58" s="56"/>
      <c r="BQ58" s="56"/>
      <c r="BR58" s="56"/>
      <c r="BS58" s="56"/>
      <c r="BT58" s="56"/>
      <c r="BU58" s="56"/>
      <c r="BV58" s="56"/>
      <c r="BW58" s="56"/>
      <c r="BX58" s="56"/>
      <c r="BY58" s="56"/>
      <c r="BZ58" s="56"/>
      <c r="CA58" s="56"/>
      <c r="CB58" s="56">
        <v>92333</v>
      </c>
      <c r="CC58" s="56">
        <v>168565</v>
      </c>
      <c r="CD58" s="56">
        <v>65098</v>
      </c>
      <c r="CE58" s="56"/>
      <c r="CF58" s="56">
        <v>4377</v>
      </c>
      <c r="CG58" s="56">
        <v>67120</v>
      </c>
      <c r="CH58" s="56">
        <v>4088</v>
      </c>
      <c r="CI58" s="56"/>
      <c r="CJ58" s="56">
        <v>273260</v>
      </c>
      <c r="CK58" s="56"/>
      <c r="CL58" s="56"/>
      <c r="CM58" s="56"/>
      <c r="CN58" s="56"/>
      <c r="CO58" s="53"/>
      <c r="CP58" s="53"/>
      <c r="CQ58" s="53"/>
      <c r="CR58" s="53"/>
      <c r="CS58" s="53"/>
      <c r="CT58" s="53">
        <f t="shared" si="9"/>
        <v>1364258</v>
      </c>
    </row>
    <row r="59" spans="1:98" ht="15" customHeight="1">
      <c r="A59" s="9"/>
      <c r="B59" s="15"/>
      <c r="C59" s="15"/>
      <c r="D59" s="40" t="s">
        <v>34</v>
      </c>
      <c r="E59" s="41" t="s">
        <v>96</v>
      </c>
      <c r="F59" s="62"/>
      <c r="G59" s="62"/>
      <c r="H59" s="41"/>
      <c r="I59" s="41"/>
      <c r="J59" s="41"/>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53">
        <f t="shared" si="8"/>
        <v>0</v>
      </c>
      <c r="BE59" s="53">
        <v>454356</v>
      </c>
      <c r="BF59" s="53"/>
      <c r="BG59" s="53"/>
      <c r="BH59" s="53"/>
      <c r="BI59" s="56"/>
      <c r="BJ59" s="56"/>
      <c r="BK59" s="56"/>
      <c r="BL59" s="54"/>
      <c r="BM59" s="56"/>
      <c r="BN59" s="56"/>
      <c r="BO59" s="56">
        <v>28826</v>
      </c>
      <c r="BP59" s="56"/>
      <c r="BQ59" s="56"/>
      <c r="BR59" s="56"/>
      <c r="BS59" s="56"/>
      <c r="BT59" s="56"/>
      <c r="BU59" s="56"/>
      <c r="BV59" s="56"/>
      <c r="BW59" s="56"/>
      <c r="BX59" s="56"/>
      <c r="BY59" s="56"/>
      <c r="BZ59" s="56"/>
      <c r="CA59" s="56"/>
      <c r="CB59" s="56">
        <v>116161</v>
      </c>
      <c r="CC59" s="56">
        <v>217060</v>
      </c>
      <c r="CD59" s="56">
        <v>108497</v>
      </c>
      <c r="CE59" s="56"/>
      <c r="CF59" s="56">
        <v>7295</v>
      </c>
      <c r="CG59" s="56">
        <v>99819</v>
      </c>
      <c r="CH59" s="56">
        <v>6043</v>
      </c>
      <c r="CI59" s="56"/>
      <c r="CJ59" s="56">
        <v>777740</v>
      </c>
      <c r="CK59" s="56"/>
      <c r="CL59" s="56"/>
      <c r="CM59" s="56"/>
      <c r="CN59" s="56"/>
      <c r="CO59" s="53"/>
      <c r="CP59" s="53"/>
      <c r="CQ59" s="53"/>
      <c r="CR59" s="53"/>
      <c r="CS59" s="53"/>
      <c r="CT59" s="53">
        <f t="shared" si="9"/>
        <v>1815797</v>
      </c>
    </row>
    <row r="60" spans="1:98" ht="15">
      <c r="A60" s="9"/>
      <c r="B60" s="15"/>
      <c r="C60" s="15"/>
      <c r="D60" s="40" t="s">
        <v>35</v>
      </c>
      <c r="E60" s="41" t="s">
        <v>97</v>
      </c>
      <c r="F60" s="62"/>
      <c r="G60" s="62"/>
      <c r="H60" s="41"/>
      <c r="I60" s="41"/>
      <c r="J60" s="41"/>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53">
        <f t="shared" si="8"/>
        <v>0</v>
      </c>
      <c r="BE60" s="53">
        <v>245261</v>
      </c>
      <c r="BF60" s="53"/>
      <c r="BG60" s="53"/>
      <c r="BH60" s="53"/>
      <c r="BI60" s="56"/>
      <c r="BJ60" s="56"/>
      <c r="BK60" s="56"/>
      <c r="BL60" s="54"/>
      <c r="BM60" s="54"/>
      <c r="BN60" s="54"/>
      <c r="BO60" s="56"/>
      <c r="BP60" s="54"/>
      <c r="BQ60" s="54"/>
      <c r="BR60" s="54"/>
      <c r="BS60" s="54"/>
      <c r="BT60" s="54"/>
      <c r="BU60" s="54"/>
      <c r="BV60" s="54"/>
      <c r="BW60" s="54"/>
      <c r="BX60" s="54"/>
      <c r="BY60" s="54"/>
      <c r="BZ60" s="54"/>
      <c r="CA60" s="54"/>
      <c r="CB60" s="56">
        <v>104247</v>
      </c>
      <c r="CC60" s="56">
        <v>130184</v>
      </c>
      <c r="CD60" s="56">
        <v>238694</v>
      </c>
      <c r="CE60" s="54"/>
      <c r="CF60" s="56">
        <v>10213</v>
      </c>
      <c r="CG60" s="56">
        <v>104983</v>
      </c>
      <c r="CH60" s="56">
        <v>6487</v>
      </c>
      <c r="CI60" s="56"/>
      <c r="CJ60" s="56">
        <v>651620</v>
      </c>
      <c r="CK60" s="54"/>
      <c r="CL60" s="54"/>
      <c r="CM60" s="54"/>
      <c r="CN60" s="54"/>
      <c r="CO60" s="53"/>
      <c r="CP60" s="53"/>
      <c r="CQ60" s="53"/>
      <c r="CR60" s="53"/>
      <c r="CS60" s="53"/>
      <c r="CT60" s="53">
        <f t="shared" si="9"/>
        <v>1491689</v>
      </c>
    </row>
    <row r="61" spans="1:98" ht="15">
      <c r="A61" s="9"/>
      <c r="B61" s="15"/>
      <c r="C61" s="15"/>
      <c r="D61" s="40" t="s">
        <v>36</v>
      </c>
      <c r="E61" s="41" t="s">
        <v>98</v>
      </c>
      <c r="F61" s="62"/>
      <c r="G61" s="62"/>
      <c r="H61" s="41"/>
      <c r="I61" s="41"/>
      <c r="J61" s="41"/>
      <c r="K61" s="62"/>
      <c r="L61" s="62"/>
      <c r="M61" s="62"/>
      <c r="N61" s="62"/>
      <c r="O61" s="56">
        <v>30000</v>
      </c>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53">
        <f t="shared" si="8"/>
        <v>30000</v>
      </c>
      <c r="BE61" s="53"/>
      <c r="BF61" s="53"/>
      <c r="BG61" s="53"/>
      <c r="BH61" s="53"/>
      <c r="BI61" s="56"/>
      <c r="BJ61" s="56"/>
      <c r="BK61" s="56"/>
      <c r="BL61" s="54"/>
      <c r="BM61" s="56"/>
      <c r="BN61" s="56"/>
      <c r="BO61" s="56"/>
      <c r="BP61" s="56"/>
      <c r="BQ61" s="56"/>
      <c r="BR61" s="56"/>
      <c r="BS61" s="56"/>
      <c r="BT61" s="56"/>
      <c r="BU61" s="56"/>
      <c r="BV61" s="56"/>
      <c r="BW61" s="56"/>
      <c r="BX61" s="56"/>
      <c r="BY61" s="56"/>
      <c r="BZ61" s="56"/>
      <c r="CA61" s="56"/>
      <c r="CB61" s="56">
        <v>71484</v>
      </c>
      <c r="CC61" s="56">
        <v>95174</v>
      </c>
      <c r="CD61" s="56">
        <v>151896</v>
      </c>
      <c r="CE61" s="56"/>
      <c r="CF61" s="56">
        <v>5836</v>
      </c>
      <c r="CG61" s="56">
        <v>51631</v>
      </c>
      <c r="CH61" s="56">
        <v>4088</v>
      </c>
      <c r="CI61" s="56"/>
      <c r="CJ61" s="56">
        <v>462440</v>
      </c>
      <c r="CK61" s="56"/>
      <c r="CL61" s="56"/>
      <c r="CM61" s="56"/>
      <c r="CN61" s="56"/>
      <c r="CO61" s="53"/>
      <c r="CP61" s="53"/>
      <c r="CQ61" s="53"/>
      <c r="CR61" s="53"/>
      <c r="CS61" s="53"/>
      <c r="CT61" s="53">
        <f t="shared" si="9"/>
        <v>842549</v>
      </c>
    </row>
    <row r="62" spans="1:98" ht="15">
      <c r="A62" s="9"/>
      <c r="B62" s="15"/>
      <c r="C62" s="15"/>
      <c r="D62" s="40">
        <v>17526000000</v>
      </c>
      <c r="E62" s="41" t="s">
        <v>99</v>
      </c>
      <c r="F62" s="62"/>
      <c r="G62" s="62"/>
      <c r="H62" s="41"/>
      <c r="I62" s="41"/>
      <c r="J62" s="41"/>
      <c r="K62" s="62"/>
      <c r="L62" s="62"/>
      <c r="M62" s="62"/>
      <c r="N62" s="62"/>
      <c r="O62" s="62"/>
      <c r="P62" s="56">
        <v>39000</v>
      </c>
      <c r="Q62" s="56"/>
      <c r="R62" s="56"/>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53">
        <f t="shared" si="8"/>
        <v>39000</v>
      </c>
      <c r="BE62" s="53"/>
      <c r="BF62" s="53"/>
      <c r="BG62" s="53"/>
      <c r="BH62" s="53"/>
      <c r="BI62" s="56"/>
      <c r="BJ62" s="56"/>
      <c r="BK62" s="56"/>
      <c r="BL62" s="54"/>
      <c r="BM62" s="56"/>
      <c r="BN62" s="56"/>
      <c r="BO62" s="56"/>
      <c r="BP62" s="56"/>
      <c r="BQ62" s="56"/>
      <c r="BR62" s="56"/>
      <c r="BS62" s="56"/>
      <c r="BT62" s="56"/>
      <c r="BU62" s="56"/>
      <c r="BV62" s="56"/>
      <c r="BW62" s="56"/>
      <c r="BX62" s="56"/>
      <c r="BY62" s="56"/>
      <c r="BZ62" s="56"/>
      <c r="CA62" s="56"/>
      <c r="CB62" s="56">
        <v>65527</v>
      </c>
      <c r="CC62" s="56">
        <v>117995</v>
      </c>
      <c r="CD62" s="56">
        <v>108497</v>
      </c>
      <c r="CE62" s="56"/>
      <c r="CF62" s="56">
        <v>7295</v>
      </c>
      <c r="CG62" s="56">
        <v>54212</v>
      </c>
      <c r="CH62" s="56">
        <v>3910</v>
      </c>
      <c r="CI62" s="56"/>
      <c r="CJ62" s="56">
        <v>357340</v>
      </c>
      <c r="CK62" s="56"/>
      <c r="CL62" s="56"/>
      <c r="CM62" s="56"/>
      <c r="CN62" s="56"/>
      <c r="CO62" s="53"/>
      <c r="CP62" s="53"/>
      <c r="CQ62" s="53"/>
      <c r="CR62" s="53"/>
      <c r="CS62" s="53"/>
      <c r="CT62" s="53">
        <f t="shared" si="9"/>
        <v>714776</v>
      </c>
    </row>
    <row r="63" spans="1:98" ht="20.25" customHeight="1">
      <c r="A63" s="9"/>
      <c r="B63" s="15"/>
      <c r="C63" s="15"/>
      <c r="D63" s="40">
        <v>17527000000</v>
      </c>
      <c r="E63" s="41" t="s">
        <v>100</v>
      </c>
      <c r="F63" s="62"/>
      <c r="G63" s="62"/>
      <c r="H63" s="41"/>
      <c r="I63" s="41"/>
      <c r="J63" s="41"/>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8">
        <v>5000000</v>
      </c>
      <c r="AW63" s="62"/>
      <c r="AX63" s="62"/>
      <c r="AY63" s="62"/>
      <c r="AZ63" s="62"/>
      <c r="BA63" s="62"/>
      <c r="BB63" s="62"/>
      <c r="BC63" s="62"/>
      <c r="BD63" s="53">
        <f t="shared" si="8"/>
        <v>5000000</v>
      </c>
      <c r="BE63" s="53">
        <v>354534</v>
      </c>
      <c r="BF63" s="53"/>
      <c r="BG63" s="53"/>
      <c r="BH63" s="53"/>
      <c r="BI63" s="56"/>
      <c r="BJ63" s="56"/>
      <c r="BK63" s="56"/>
      <c r="BL63" s="54"/>
      <c r="BM63" s="56"/>
      <c r="BN63" s="56"/>
      <c r="BO63" s="56">
        <v>7206</v>
      </c>
      <c r="BP63" s="56"/>
      <c r="BQ63" s="56"/>
      <c r="BR63" s="56"/>
      <c r="BS63" s="56"/>
      <c r="BT63" s="56"/>
      <c r="BU63" s="56"/>
      <c r="BV63" s="56"/>
      <c r="BW63" s="56"/>
      <c r="BX63" s="56"/>
      <c r="BY63" s="56"/>
      <c r="BZ63" s="56"/>
      <c r="CA63" s="56"/>
      <c r="CB63" s="56">
        <v>89354</v>
      </c>
      <c r="CC63" s="56">
        <v>141854</v>
      </c>
      <c r="CD63" s="56">
        <v>130197</v>
      </c>
      <c r="CE63" s="56"/>
      <c r="CF63" s="56">
        <v>4377</v>
      </c>
      <c r="CG63" s="56">
        <v>73144</v>
      </c>
      <c r="CH63" s="56">
        <v>4621</v>
      </c>
      <c r="CI63" s="56"/>
      <c r="CJ63" s="56">
        <v>651620</v>
      </c>
      <c r="CK63" s="56"/>
      <c r="CL63" s="56"/>
      <c r="CM63" s="56"/>
      <c r="CN63" s="56"/>
      <c r="CO63" s="53"/>
      <c r="CP63" s="53"/>
      <c r="CQ63" s="53"/>
      <c r="CR63" s="53"/>
      <c r="CS63" s="53"/>
      <c r="CT63" s="53">
        <f t="shared" si="9"/>
        <v>1456907</v>
      </c>
    </row>
    <row r="64" spans="1:98" ht="20.25" customHeight="1">
      <c r="A64" s="9"/>
      <c r="B64" s="15"/>
      <c r="C64" s="15"/>
      <c r="D64" s="40">
        <v>17528000000</v>
      </c>
      <c r="E64" s="41" t="s">
        <v>101</v>
      </c>
      <c r="F64" s="62"/>
      <c r="G64" s="62"/>
      <c r="H64" s="41"/>
      <c r="I64" s="41"/>
      <c r="J64" s="41"/>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53">
        <f t="shared" si="8"/>
        <v>0</v>
      </c>
      <c r="BE64" s="53"/>
      <c r="BF64" s="53"/>
      <c r="BG64" s="53"/>
      <c r="BH64" s="53"/>
      <c r="BI64" s="56"/>
      <c r="BJ64" s="56"/>
      <c r="BK64" s="56">
        <v>800000</v>
      </c>
      <c r="BL64" s="54"/>
      <c r="BM64" s="56"/>
      <c r="BN64" s="56"/>
      <c r="BO64" s="56"/>
      <c r="BP64" s="56"/>
      <c r="BQ64" s="56"/>
      <c r="BR64" s="56"/>
      <c r="BS64" s="56"/>
      <c r="BT64" s="56"/>
      <c r="BU64" s="56"/>
      <c r="BV64" s="56"/>
      <c r="BW64" s="56"/>
      <c r="BX64" s="56"/>
      <c r="BY64" s="56"/>
      <c r="BZ64" s="56"/>
      <c r="CA64" s="56"/>
      <c r="CB64" s="56">
        <v>20849</v>
      </c>
      <c r="CC64" s="56">
        <v>19968</v>
      </c>
      <c r="CD64" s="56">
        <v>43399</v>
      </c>
      <c r="CE64" s="56"/>
      <c r="CF64" s="56">
        <v>2918</v>
      </c>
      <c r="CG64" s="56">
        <v>20652</v>
      </c>
      <c r="CH64" s="56">
        <v>1066</v>
      </c>
      <c r="CI64" s="56"/>
      <c r="CJ64" s="56">
        <v>168160</v>
      </c>
      <c r="CK64" s="56"/>
      <c r="CL64" s="56"/>
      <c r="CM64" s="56"/>
      <c r="CN64" s="56"/>
      <c r="CO64" s="53"/>
      <c r="CP64" s="53"/>
      <c r="CQ64" s="53"/>
      <c r="CR64" s="53"/>
      <c r="CS64" s="53"/>
      <c r="CT64" s="53">
        <f t="shared" si="9"/>
        <v>1077012</v>
      </c>
    </row>
    <row r="65" spans="1:98" ht="15">
      <c r="A65" s="9"/>
      <c r="B65" s="15"/>
      <c r="C65" s="15"/>
      <c r="D65" s="40">
        <v>17529000000</v>
      </c>
      <c r="E65" s="41" t="s">
        <v>102</v>
      </c>
      <c r="F65" s="62"/>
      <c r="G65" s="62"/>
      <c r="H65" s="41"/>
      <c r="I65" s="41"/>
      <c r="J65" s="41"/>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53">
        <f t="shared" si="8"/>
        <v>0</v>
      </c>
      <c r="BE65" s="53"/>
      <c r="BF65" s="53"/>
      <c r="BG65" s="53"/>
      <c r="BH65" s="53"/>
      <c r="BI65" s="56"/>
      <c r="BJ65" s="56"/>
      <c r="BK65" s="56"/>
      <c r="BL65" s="54"/>
      <c r="BM65" s="56"/>
      <c r="BN65" s="56"/>
      <c r="BO65" s="56">
        <v>28826</v>
      </c>
      <c r="BP65" s="56"/>
      <c r="BQ65" s="56"/>
      <c r="BR65" s="56"/>
      <c r="BS65" s="56"/>
      <c r="BT65" s="56"/>
      <c r="BU65" s="56"/>
      <c r="BV65" s="56"/>
      <c r="BW65" s="56"/>
      <c r="BX65" s="56"/>
      <c r="BY65" s="56"/>
      <c r="BZ65" s="56"/>
      <c r="CA65" s="56"/>
      <c r="CB65" s="56">
        <v>56591</v>
      </c>
      <c r="CC65" s="56">
        <v>71316</v>
      </c>
      <c r="CD65" s="56">
        <v>130197</v>
      </c>
      <c r="CE65" s="56"/>
      <c r="CF65" s="56">
        <v>2918</v>
      </c>
      <c r="CG65" s="56">
        <v>31839</v>
      </c>
      <c r="CH65" s="56">
        <v>3199</v>
      </c>
      <c r="CI65" s="56"/>
      <c r="CJ65" s="56">
        <v>273260</v>
      </c>
      <c r="CK65" s="56"/>
      <c r="CL65" s="56"/>
      <c r="CM65" s="56"/>
      <c r="CN65" s="56"/>
      <c r="CO65" s="53"/>
      <c r="CP65" s="53"/>
      <c r="CQ65" s="53"/>
      <c r="CR65" s="53"/>
      <c r="CS65" s="53"/>
      <c r="CT65" s="53">
        <f t="shared" si="9"/>
        <v>598146</v>
      </c>
    </row>
    <row r="66" spans="1:98" ht="21" customHeight="1">
      <c r="A66" s="9"/>
      <c r="B66" s="15"/>
      <c r="C66" s="15"/>
      <c r="D66" s="40">
        <v>17530000000</v>
      </c>
      <c r="E66" s="41" t="s">
        <v>103</v>
      </c>
      <c r="F66" s="62"/>
      <c r="G66" s="62"/>
      <c r="H66" s="41"/>
      <c r="I66" s="41"/>
      <c r="J66" s="41"/>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53">
        <v>200000</v>
      </c>
      <c r="AX66" s="53">
        <v>100000</v>
      </c>
      <c r="AY66" s="62"/>
      <c r="AZ66" s="62"/>
      <c r="BA66" s="62"/>
      <c r="BB66" s="62"/>
      <c r="BC66" s="62"/>
      <c r="BD66" s="53">
        <f t="shared" si="8"/>
        <v>300000</v>
      </c>
      <c r="BE66" s="53"/>
      <c r="BF66" s="53"/>
      <c r="BG66" s="53"/>
      <c r="BH66" s="53"/>
      <c r="BI66" s="56"/>
      <c r="BJ66" s="56"/>
      <c r="BK66" s="56"/>
      <c r="BL66" s="54"/>
      <c r="BM66" s="56"/>
      <c r="BN66" s="56"/>
      <c r="BO66" s="56"/>
      <c r="BP66" s="56"/>
      <c r="BQ66" s="56"/>
      <c r="BR66" s="56"/>
      <c r="BS66" s="56"/>
      <c r="BT66" s="56"/>
      <c r="BU66" s="56"/>
      <c r="BV66" s="56"/>
      <c r="BW66" s="56"/>
      <c r="BX66" s="56"/>
      <c r="BY66" s="56"/>
      <c r="BZ66" s="56"/>
      <c r="CA66" s="56">
        <v>-23415.19</v>
      </c>
      <c r="CB66" s="56">
        <v>62548</v>
      </c>
      <c r="CC66" s="56">
        <v>104510</v>
      </c>
      <c r="CD66" s="56">
        <v>65098</v>
      </c>
      <c r="CE66" s="56"/>
      <c r="CF66" s="56">
        <v>4377</v>
      </c>
      <c r="CG66" s="56">
        <v>50770</v>
      </c>
      <c r="CH66" s="56">
        <v>3555</v>
      </c>
      <c r="CI66" s="56"/>
      <c r="CJ66" s="56">
        <v>420400</v>
      </c>
      <c r="CK66" s="56"/>
      <c r="CL66" s="56"/>
      <c r="CM66" s="56"/>
      <c r="CN66" s="56"/>
      <c r="CO66" s="53"/>
      <c r="CP66" s="53"/>
      <c r="CQ66" s="53"/>
      <c r="CR66" s="53"/>
      <c r="CS66" s="53"/>
      <c r="CT66" s="53">
        <f t="shared" si="9"/>
        <v>687842.81</v>
      </c>
    </row>
    <row r="67" spans="1:98" ht="15">
      <c r="A67" s="9"/>
      <c r="B67" s="15"/>
      <c r="C67" s="15"/>
      <c r="D67" s="40">
        <v>17531000000</v>
      </c>
      <c r="E67" s="41" t="s">
        <v>104</v>
      </c>
      <c r="F67" s="62"/>
      <c r="G67" s="62"/>
      <c r="H67" s="41"/>
      <c r="I67" s="41"/>
      <c r="J67" s="41"/>
      <c r="K67" s="62"/>
      <c r="L67" s="62"/>
      <c r="M67" s="62"/>
      <c r="N67" s="62"/>
      <c r="O67" s="56">
        <v>34000</v>
      </c>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53">
        <f t="shared" si="8"/>
        <v>34000</v>
      </c>
      <c r="BE67" s="53">
        <v>399630</v>
      </c>
      <c r="BF67" s="53"/>
      <c r="BG67" s="53"/>
      <c r="BH67" s="53"/>
      <c r="BI67" s="56"/>
      <c r="BJ67" s="56"/>
      <c r="BK67" s="56"/>
      <c r="BL67" s="54"/>
      <c r="BM67" s="56"/>
      <c r="BN67" s="56"/>
      <c r="BO67" s="56"/>
      <c r="BP67" s="56"/>
      <c r="BQ67" s="56"/>
      <c r="BR67" s="56"/>
      <c r="BS67" s="56"/>
      <c r="BT67" s="56"/>
      <c r="BU67" s="56"/>
      <c r="BV67" s="56"/>
      <c r="BW67" s="56"/>
      <c r="BX67" s="56"/>
      <c r="BY67" s="56"/>
      <c r="BZ67" s="56"/>
      <c r="CA67" s="56"/>
      <c r="CB67" s="56">
        <v>113182</v>
      </c>
      <c r="CC67" s="56">
        <v>226655</v>
      </c>
      <c r="CD67" s="56">
        <v>86798</v>
      </c>
      <c r="CE67" s="56"/>
      <c r="CF67" s="56">
        <v>5836</v>
      </c>
      <c r="CG67" s="56">
        <v>92935</v>
      </c>
      <c r="CH67" s="56">
        <v>5954</v>
      </c>
      <c r="CI67" s="56"/>
      <c r="CJ67" s="56">
        <v>1156100</v>
      </c>
      <c r="CK67" s="56"/>
      <c r="CL67" s="56"/>
      <c r="CM67" s="56"/>
      <c r="CN67" s="56"/>
      <c r="CO67" s="53"/>
      <c r="CP67" s="53"/>
      <c r="CQ67" s="53"/>
      <c r="CR67" s="53"/>
      <c r="CS67" s="53"/>
      <c r="CT67" s="53">
        <f t="shared" si="9"/>
        <v>2087090</v>
      </c>
    </row>
    <row r="68" spans="1:98" ht="15">
      <c r="A68" s="9"/>
      <c r="B68" s="15"/>
      <c r="C68" s="15"/>
      <c r="D68" s="40">
        <v>17532000000</v>
      </c>
      <c r="E68" s="41" t="s">
        <v>112</v>
      </c>
      <c r="F68" s="62"/>
      <c r="G68" s="62"/>
      <c r="H68" s="41"/>
      <c r="I68" s="41"/>
      <c r="J68" s="41"/>
      <c r="K68" s="62"/>
      <c r="L68" s="62"/>
      <c r="M68" s="62"/>
      <c r="N68" s="62"/>
      <c r="O68" s="56">
        <v>523580</v>
      </c>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53">
        <v>4818457</v>
      </c>
      <c r="AZ68" s="53"/>
      <c r="BA68" s="53"/>
      <c r="BB68" s="53"/>
      <c r="BC68" s="53"/>
      <c r="BD68" s="53">
        <f t="shared" si="8"/>
        <v>5342037</v>
      </c>
      <c r="BE68" s="53">
        <v>702273</v>
      </c>
      <c r="BF68" s="53"/>
      <c r="BG68" s="53"/>
      <c r="BH68" s="53"/>
      <c r="BI68" s="56"/>
      <c r="BJ68" s="56"/>
      <c r="BK68" s="56"/>
      <c r="BL68" s="54"/>
      <c r="BM68" s="56">
        <v>24520</v>
      </c>
      <c r="BN68" s="56"/>
      <c r="BO68" s="56">
        <v>57653</v>
      </c>
      <c r="BP68" s="56"/>
      <c r="BQ68" s="56"/>
      <c r="BR68" s="56"/>
      <c r="BS68" s="56"/>
      <c r="BT68" s="56"/>
      <c r="BU68" s="56"/>
      <c r="BV68" s="56"/>
      <c r="BW68" s="56"/>
      <c r="BX68" s="56"/>
      <c r="BY68" s="56"/>
      <c r="BZ68" s="56"/>
      <c r="CA68" s="56"/>
      <c r="CB68" s="56">
        <v>203860</v>
      </c>
      <c r="CC68" s="56">
        <v>470166</v>
      </c>
      <c r="CD68" s="56">
        <v>118141</v>
      </c>
      <c r="CE68" s="56"/>
      <c r="CF68" s="56">
        <v>10213</v>
      </c>
      <c r="CG68" s="56">
        <v>277946</v>
      </c>
      <c r="CH68" s="56">
        <v>15373</v>
      </c>
      <c r="CI68" s="56"/>
      <c r="CJ68" s="56">
        <v>1051000</v>
      </c>
      <c r="CK68" s="56"/>
      <c r="CL68" s="56"/>
      <c r="CM68" s="56"/>
      <c r="CN68" s="56"/>
      <c r="CO68" s="53"/>
      <c r="CP68" s="53"/>
      <c r="CQ68" s="53"/>
      <c r="CR68" s="53"/>
      <c r="CS68" s="53"/>
      <c r="CT68" s="53">
        <f t="shared" si="9"/>
        <v>2931145</v>
      </c>
    </row>
    <row r="69" spans="1:98" ht="21.75" customHeight="1">
      <c r="A69" s="9"/>
      <c r="B69" s="15"/>
      <c r="C69" s="15"/>
      <c r="D69" s="40">
        <v>17533000000</v>
      </c>
      <c r="E69" s="41" t="s">
        <v>113</v>
      </c>
      <c r="F69" s="62"/>
      <c r="G69" s="62"/>
      <c r="H69" s="41"/>
      <c r="I69" s="41"/>
      <c r="J69" s="41"/>
      <c r="K69" s="62"/>
      <c r="L69" s="62"/>
      <c r="M69" s="62"/>
      <c r="N69" s="62"/>
      <c r="O69" s="56"/>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53">
        <f t="shared" si="8"/>
        <v>0</v>
      </c>
      <c r="BE69" s="53"/>
      <c r="BF69" s="53"/>
      <c r="BG69" s="53"/>
      <c r="BH69" s="53"/>
      <c r="BI69" s="56"/>
      <c r="BJ69" s="56"/>
      <c r="BK69" s="56"/>
      <c r="BL69" s="54"/>
      <c r="BM69" s="56"/>
      <c r="BN69" s="56"/>
      <c r="BO69" s="56"/>
      <c r="BP69" s="56"/>
      <c r="BQ69" s="56"/>
      <c r="BR69" s="56"/>
      <c r="BS69" s="56"/>
      <c r="BT69" s="56"/>
      <c r="BU69" s="56"/>
      <c r="BV69" s="56"/>
      <c r="BW69" s="56"/>
      <c r="BX69" s="56"/>
      <c r="BY69" s="56"/>
      <c r="BZ69" s="56"/>
      <c r="CA69" s="56"/>
      <c r="CB69" s="56">
        <v>11914</v>
      </c>
      <c r="CC69" s="56">
        <v>9077</v>
      </c>
      <c r="CD69" s="56">
        <v>21699</v>
      </c>
      <c r="CE69" s="56"/>
      <c r="CF69" s="56">
        <v>1459</v>
      </c>
      <c r="CG69" s="56">
        <v>6884</v>
      </c>
      <c r="CH69" s="56">
        <v>622</v>
      </c>
      <c r="CI69" s="56"/>
      <c r="CJ69" s="56"/>
      <c r="CK69" s="56"/>
      <c r="CL69" s="56"/>
      <c r="CM69" s="56"/>
      <c r="CN69" s="56"/>
      <c r="CO69" s="53"/>
      <c r="CP69" s="53"/>
      <c r="CQ69" s="53"/>
      <c r="CR69" s="53"/>
      <c r="CS69" s="53"/>
      <c r="CT69" s="53">
        <f t="shared" si="9"/>
        <v>51655</v>
      </c>
    </row>
    <row r="70" spans="1:98" ht="15">
      <c r="A70" s="9"/>
      <c r="B70" s="15"/>
      <c r="C70" s="15"/>
      <c r="D70" s="40">
        <v>17534000000</v>
      </c>
      <c r="E70" s="41" t="s">
        <v>114</v>
      </c>
      <c r="F70" s="62"/>
      <c r="G70" s="62"/>
      <c r="H70" s="41"/>
      <c r="I70" s="41"/>
      <c r="J70" s="41"/>
      <c r="K70" s="62"/>
      <c r="L70" s="62"/>
      <c r="M70" s="62"/>
      <c r="N70" s="62"/>
      <c r="O70" s="56">
        <v>200000</v>
      </c>
      <c r="P70" s="56">
        <v>65000</v>
      </c>
      <c r="Q70" s="56"/>
      <c r="R70" s="56"/>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53">
        <f t="shared" si="8"/>
        <v>265000</v>
      </c>
      <c r="BE70" s="53">
        <v>741435</v>
      </c>
      <c r="BF70" s="53"/>
      <c r="BG70" s="53"/>
      <c r="BH70" s="53"/>
      <c r="BI70" s="56"/>
      <c r="BJ70" s="56"/>
      <c r="BK70" s="56"/>
      <c r="BL70" s="54"/>
      <c r="BM70" s="56">
        <v>6130</v>
      </c>
      <c r="BN70" s="56"/>
      <c r="BO70" s="56"/>
      <c r="BP70" s="56"/>
      <c r="BQ70" s="56"/>
      <c r="BR70" s="56"/>
      <c r="BS70" s="56"/>
      <c r="BT70" s="56"/>
      <c r="BU70" s="56"/>
      <c r="BV70" s="56"/>
      <c r="BW70" s="56"/>
      <c r="BX70" s="56"/>
      <c r="BY70" s="56"/>
      <c r="BZ70" s="56"/>
      <c r="CA70" s="56"/>
      <c r="CB70" s="56">
        <v>64865</v>
      </c>
      <c r="CC70" s="56">
        <v>133526</v>
      </c>
      <c r="CD70" s="56">
        <v>67509</v>
      </c>
      <c r="CE70" s="56"/>
      <c r="CF70" s="56">
        <v>5836</v>
      </c>
      <c r="CG70" s="56">
        <v>72283</v>
      </c>
      <c r="CH70" s="56">
        <v>3732</v>
      </c>
      <c r="CI70" s="56"/>
      <c r="CJ70" s="56">
        <v>399380</v>
      </c>
      <c r="CK70" s="56"/>
      <c r="CL70" s="56"/>
      <c r="CM70" s="56"/>
      <c r="CN70" s="56"/>
      <c r="CO70" s="53"/>
      <c r="CP70" s="53"/>
      <c r="CQ70" s="53"/>
      <c r="CR70" s="53"/>
      <c r="CS70" s="53"/>
      <c r="CT70" s="53">
        <f t="shared" si="9"/>
        <v>1494696</v>
      </c>
    </row>
    <row r="71" spans="1:98" ht="21" customHeight="1">
      <c r="A71" s="9"/>
      <c r="B71" s="15"/>
      <c r="C71" s="15"/>
      <c r="D71" s="40">
        <v>17535000000</v>
      </c>
      <c r="E71" s="41" t="s">
        <v>115</v>
      </c>
      <c r="F71" s="62"/>
      <c r="G71" s="62"/>
      <c r="H71" s="41"/>
      <c r="I71" s="41"/>
      <c r="J71" s="41"/>
      <c r="K71" s="62"/>
      <c r="L71" s="62"/>
      <c r="M71" s="62"/>
      <c r="N71" s="62"/>
      <c r="O71" s="56"/>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53">
        <f t="shared" si="8"/>
        <v>0</v>
      </c>
      <c r="BE71" s="53">
        <v>740892</v>
      </c>
      <c r="BF71" s="53"/>
      <c r="BG71" s="53"/>
      <c r="BH71" s="53"/>
      <c r="BI71" s="56"/>
      <c r="BJ71" s="56"/>
      <c r="BK71" s="56"/>
      <c r="BL71" s="54"/>
      <c r="BM71" s="56"/>
      <c r="BN71" s="56"/>
      <c r="BO71" s="56">
        <v>36032</v>
      </c>
      <c r="BP71" s="56"/>
      <c r="BQ71" s="56"/>
      <c r="BR71" s="56"/>
      <c r="BS71" s="56"/>
      <c r="BT71" s="56"/>
      <c r="BU71" s="56"/>
      <c r="BV71" s="56"/>
      <c r="BW71" s="56"/>
      <c r="BX71" s="56"/>
      <c r="BY71" s="56"/>
      <c r="BZ71" s="56"/>
      <c r="CA71" s="56"/>
      <c r="CB71" s="56">
        <v>74462</v>
      </c>
      <c r="CC71" s="56">
        <v>106585</v>
      </c>
      <c r="CD71" s="56">
        <v>173596</v>
      </c>
      <c r="CE71" s="56"/>
      <c r="CF71" s="56">
        <v>2918</v>
      </c>
      <c r="CG71" s="56">
        <v>53352</v>
      </c>
      <c r="CH71" s="56">
        <v>3910</v>
      </c>
      <c r="CI71" s="56"/>
      <c r="CJ71" s="56">
        <v>525500</v>
      </c>
      <c r="CK71" s="56"/>
      <c r="CL71" s="56"/>
      <c r="CM71" s="56"/>
      <c r="CN71" s="56"/>
      <c r="CO71" s="53"/>
      <c r="CP71" s="53"/>
      <c r="CQ71" s="53"/>
      <c r="CR71" s="53"/>
      <c r="CS71" s="53"/>
      <c r="CT71" s="53">
        <f t="shared" si="9"/>
        <v>1717247</v>
      </c>
    </row>
    <row r="72" spans="1:98" ht="15" customHeight="1">
      <c r="A72" s="9"/>
      <c r="B72" s="15"/>
      <c r="C72" s="15"/>
      <c r="D72" s="38"/>
      <c r="E72" s="29" t="s">
        <v>15</v>
      </c>
      <c r="F72" s="54"/>
      <c r="G72" s="54"/>
      <c r="H72" s="54">
        <f aca="true" t="shared" si="10" ref="H72:R72">SUM(H37:H71)</f>
        <v>0</v>
      </c>
      <c r="I72" s="54">
        <f t="shared" si="10"/>
        <v>0</v>
      </c>
      <c r="J72" s="54">
        <f t="shared" si="10"/>
        <v>0</v>
      </c>
      <c r="K72" s="54">
        <f t="shared" si="10"/>
        <v>0</v>
      </c>
      <c r="L72" s="54">
        <f t="shared" si="10"/>
        <v>0</v>
      </c>
      <c r="M72" s="54">
        <f t="shared" si="10"/>
        <v>0</v>
      </c>
      <c r="N72" s="54">
        <f t="shared" si="10"/>
        <v>0</v>
      </c>
      <c r="O72" s="54">
        <f t="shared" si="10"/>
        <v>993880</v>
      </c>
      <c r="P72" s="54">
        <f t="shared" si="10"/>
        <v>156000</v>
      </c>
      <c r="Q72" s="54">
        <f t="shared" si="10"/>
        <v>0</v>
      </c>
      <c r="R72" s="54">
        <f t="shared" si="10"/>
        <v>0</v>
      </c>
      <c r="S72" s="54"/>
      <c r="T72" s="54">
        <f>SUM(T37:T71)</f>
        <v>0</v>
      </c>
      <c r="U72" s="54">
        <f>SUM(U37:U71)</f>
        <v>0</v>
      </c>
      <c r="V72" s="54">
        <f>SUM(V37:V71)</f>
        <v>0</v>
      </c>
      <c r="W72" s="54"/>
      <c r="X72" s="54"/>
      <c r="Y72" s="54"/>
      <c r="Z72" s="54"/>
      <c r="AA72" s="54"/>
      <c r="AB72" s="54"/>
      <c r="AC72" s="54"/>
      <c r="AD72" s="54"/>
      <c r="AE72" s="54"/>
      <c r="AF72" s="54">
        <f aca="true" t="shared" si="11" ref="AF72:AM72">SUM(AF37:AF71)</f>
        <v>0</v>
      </c>
      <c r="AG72" s="54">
        <f t="shared" si="11"/>
        <v>0</v>
      </c>
      <c r="AH72" s="54">
        <f t="shared" si="11"/>
        <v>0</v>
      </c>
      <c r="AI72" s="54">
        <f t="shared" si="11"/>
        <v>0</v>
      </c>
      <c r="AJ72" s="54">
        <f t="shared" si="11"/>
        <v>0</v>
      </c>
      <c r="AK72" s="54">
        <f t="shared" si="11"/>
        <v>0</v>
      </c>
      <c r="AL72" s="54">
        <f t="shared" si="11"/>
        <v>0</v>
      </c>
      <c r="AM72" s="54">
        <f t="shared" si="11"/>
        <v>0</v>
      </c>
      <c r="AN72" s="54"/>
      <c r="AO72" s="54">
        <f aca="true" t="shared" si="12" ref="AO72:BA72">SUM(AO37:AO71)</f>
        <v>0</v>
      </c>
      <c r="AP72" s="54">
        <f>SUM(AP37:AP71)</f>
        <v>205000</v>
      </c>
      <c r="AQ72" s="54">
        <f>SUM(AQ37:AQ71)</f>
        <v>438570</v>
      </c>
      <c r="AR72" s="54">
        <f t="shared" si="12"/>
        <v>500000</v>
      </c>
      <c r="AS72" s="54">
        <f t="shared" si="12"/>
        <v>1000000</v>
      </c>
      <c r="AT72" s="54">
        <f t="shared" si="12"/>
        <v>1750000</v>
      </c>
      <c r="AU72" s="54">
        <f>SUM(AU37:AU71)</f>
        <v>250000</v>
      </c>
      <c r="AV72" s="54">
        <f t="shared" si="12"/>
        <v>5000000</v>
      </c>
      <c r="AW72" s="54">
        <f t="shared" si="12"/>
        <v>200000</v>
      </c>
      <c r="AX72" s="54">
        <f t="shared" si="12"/>
        <v>100000</v>
      </c>
      <c r="AY72" s="54">
        <f t="shared" si="12"/>
        <v>4818457</v>
      </c>
      <c r="AZ72" s="54">
        <f t="shared" si="12"/>
        <v>0</v>
      </c>
      <c r="BA72" s="54">
        <f t="shared" si="12"/>
        <v>0</v>
      </c>
      <c r="BB72" s="54"/>
      <c r="BC72" s="54">
        <f>SUM(BC37:BC71)</f>
        <v>99000</v>
      </c>
      <c r="BD72" s="53">
        <f t="shared" si="8"/>
        <v>15510907</v>
      </c>
      <c r="BE72" s="54">
        <f>SUM(BE37:BE71)</f>
        <v>6066972</v>
      </c>
      <c r="BF72" s="54">
        <f aca="true" t="shared" si="13" ref="BF72:CS72">SUM(BF37:BF71)</f>
        <v>0</v>
      </c>
      <c r="BG72" s="54">
        <f t="shared" si="13"/>
        <v>0</v>
      </c>
      <c r="BH72" s="54">
        <f t="shared" si="13"/>
        <v>0</v>
      </c>
      <c r="BI72" s="54">
        <f t="shared" si="13"/>
        <v>0</v>
      </c>
      <c r="BJ72" s="54">
        <f t="shared" si="13"/>
        <v>0</v>
      </c>
      <c r="BK72" s="54">
        <f t="shared" si="13"/>
        <v>1904700.13</v>
      </c>
      <c r="BL72" s="54">
        <f t="shared" si="13"/>
        <v>0</v>
      </c>
      <c r="BM72" s="54">
        <f t="shared" si="13"/>
        <v>61300</v>
      </c>
      <c r="BN72" s="54">
        <f t="shared" si="13"/>
        <v>0</v>
      </c>
      <c r="BO72" s="54">
        <f t="shared" si="13"/>
        <v>253578</v>
      </c>
      <c r="BP72" s="54">
        <f t="shared" si="13"/>
        <v>0</v>
      </c>
      <c r="BQ72" s="54">
        <f t="shared" si="13"/>
        <v>0</v>
      </c>
      <c r="BR72" s="54">
        <f t="shared" si="13"/>
        <v>0</v>
      </c>
      <c r="BS72" s="54">
        <f t="shared" si="13"/>
        <v>0</v>
      </c>
      <c r="BT72" s="54">
        <f t="shared" si="13"/>
        <v>0</v>
      </c>
      <c r="BU72" s="54">
        <f t="shared" si="13"/>
        <v>0</v>
      </c>
      <c r="BV72" s="54">
        <f t="shared" si="13"/>
        <v>0</v>
      </c>
      <c r="BW72" s="54">
        <f t="shared" si="13"/>
        <v>0</v>
      </c>
      <c r="BX72" s="54">
        <f t="shared" si="13"/>
        <v>0</v>
      </c>
      <c r="BY72" s="54">
        <f t="shared" si="13"/>
        <v>0</v>
      </c>
      <c r="BZ72" s="54">
        <f t="shared" si="13"/>
        <v>0</v>
      </c>
      <c r="CA72" s="54">
        <f t="shared" si="13"/>
        <v>-23415.19</v>
      </c>
      <c r="CB72" s="54">
        <f t="shared" si="13"/>
        <v>2639594</v>
      </c>
      <c r="CC72" s="54">
        <f t="shared" si="13"/>
        <v>3883186</v>
      </c>
      <c r="CD72" s="54">
        <f t="shared" si="13"/>
        <v>4178350</v>
      </c>
      <c r="CE72" s="54">
        <f t="shared" si="13"/>
        <v>0</v>
      </c>
      <c r="CF72" s="54">
        <f t="shared" si="13"/>
        <v>198424</v>
      </c>
      <c r="CG72" s="54">
        <f t="shared" si="13"/>
        <v>2221845</v>
      </c>
      <c r="CH72" s="54">
        <f t="shared" si="13"/>
        <v>146892</v>
      </c>
      <c r="CI72" s="54">
        <f t="shared" si="13"/>
        <v>0</v>
      </c>
      <c r="CJ72" s="54">
        <f t="shared" si="13"/>
        <v>14692980</v>
      </c>
      <c r="CK72" s="54">
        <f t="shared" si="13"/>
        <v>0</v>
      </c>
      <c r="CL72" s="54">
        <f>SUM(CL37:CL71)</f>
        <v>0</v>
      </c>
      <c r="CM72" s="54">
        <f>SUM(CM37:CM71)</f>
        <v>0</v>
      </c>
      <c r="CN72" s="54">
        <f>SUM(CN37:CN71)</f>
        <v>0</v>
      </c>
      <c r="CO72" s="54">
        <f>SUM(CO37:CO71)</f>
        <v>0</v>
      </c>
      <c r="CP72" s="54">
        <f>SUM(CP37:CP71)</f>
        <v>0</v>
      </c>
      <c r="CQ72" s="54">
        <f t="shared" si="13"/>
        <v>0</v>
      </c>
      <c r="CR72" s="54">
        <f t="shared" si="13"/>
        <v>0</v>
      </c>
      <c r="CS72" s="54">
        <f t="shared" si="13"/>
        <v>1000000</v>
      </c>
      <c r="CT72" s="53">
        <f t="shared" si="9"/>
        <v>37224405.94</v>
      </c>
    </row>
    <row r="73" spans="1:98" ht="27">
      <c r="A73" s="9"/>
      <c r="B73" s="15"/>
      <c r="C73" s="15"/>
      <c r="D73" s="38"/>
      <c r="E73" s="29" t="s">
        <v>16</v>
      </c>
      <c r="F73" s="54"/>
      <c r="G73" s="54"/>
      <c r="H73" s="54">
        <f aca="true" t="shared" si="14" ref="H73:BC73">H72+H36+H19</f>
        <v>0</v>
      </c>
      <c r="I73" s="54">
        <f>I72+I36+I19</f>
        <v>0</v>
      </c>
      <c r="J73" s="54">
        <f t="shared" si="14"/>
        <v>0</v>
      </c>
      <c r="K73" s="54">
        <f t="shared" si="14"/>
        <v>0</v>
      </c>
      <c r="L73" s="54">
        <f>L72+L36+L19</f>
        <v>0</v>
      </c>
      <c r="M73" s="54">
        <f>M72+M36+M19</f>
        <v>1500000</v>
      </c>
      <c r="N73" s="54">
        <f>N72+N36+N19</f>
        <v>1500000</v>
      </c>
      <c r="O73" s="54">
        <f t="shared" si="14"/>
        <v>1995380</v>
      </c>
      <c r="P73" s="54">
        <f t="shared" si="14"/>
        <v>1839300</v>
      </c>
      <c r="Q73" s="54">
        <f>Q72+Q36+Q19</f>
        <v>100000</v>
      </c>
      <c r="R73" s="54">
        <f>R72+R36+R19</f>
        <v>150000</v>
      </c>
      <c r="S73" s="54"/>
      <c r="T73" s="54">
        <f>T72+T36+T19</f>
        <v>300000</v>
      </c>
      <c r="U73" s="54">
        <f t="shared" si="14"/>
        <v>1200000</v>
      </c>
      <c r="V73" s="54">
        <f t="shared" si="14"/>
        <v>2000000</v>
      </c>
      <c r="W73" s="54">
        <f t="shared" si="14"/>
        <v>8500000</v>
      </c>
      <c r="X73" s="54">
        <f t="shared" si="14"/>
        <v>3436881</v>
      </c>
      <c r="Y73" s="54">
        <f t="shared" si="14"/>
        <v>3238463</v>
      </c>
      <c r="Z73" s="54">
        <f t="shared" si="14"/>
        <v>30000</v>
      </c>
      <c r="AA73" s="54">
        <f t="shared" si="14"/>
        <v>45000</v>
      </c>
      <c r="AB73" s="54">
        <f t="shared" si="14"/>
        <v>25000</v>
      </c>
      <c r="AC73" s="54">
        <f t="shared" si="14"/>
        <v>34000</v>
      </c>
      <c r="AD73" s="54">
        <f t="shared" si="14"/>
        <v>38000</v>
      </c>
      <c r="AE73" s="54">
        <f t="shared" si="14"/>
        <v>80000</v>
      </c>
      <c r="AF73" s="54">
        <f t="shared" si="14"/>
        <v>25240</v>
      </c>
      <c r="AG73" s="54">
        <f t="shared" si="14"/>
        <v>18055</v>
      </c>
      <c r="AH73" s="54">
        <f t="shared" si="14"/>
        <v>16303</v>
      </c>
      <c r="AI73" s="54">
        <f t="shared" si="14"/>
        <v>30858</v>
      </c>
      <c r="AJ73" s="54">
        <f t="shared" si="14"/>
        <v>29876</v>
      </c>
      <c r="AK73" s="54">
        <f t="shared" si="14"/>
        <v>1600000</v>
      </c>
      <c r="AL73" s="54">
        <f t="shared" si="14"/>
        <v>1700000</v>
      </c>
      <c r="AM73" s="54">
        <f t="shared" si="14"/>
        <v>500000</v>
      </c>
      <c r="AN73" s="54">
        <f t="shared" si="14"/>
        <v>0</v>
      </c>
      <c r="AO73" s="54">
        <f aca="true" t="shared" si="15" ref="AO73:AV73">AO72+AO36+AO19</f>
        <v>0</v>
      </c>
      <c r="AP73" s="54">
        <f>AP72+AP36+AP19</f>
        <v>205000</v>
      </c>
      <c r="AQ73" s="54">
        <f>AQ72+AQ36+AQ19</f>
        <v>438570</v>
      </c>
      <c r="AR73" s="54">
        <f t="shared" si="15"/>
        <v>500000</v>
      </c>
      <c r="AS73" s="54">
        <f t="shared" si="15"/>
        <v>1000000</v>
      </c>
      <c r="AT73" s="54">
        <f t="shared" si="15"/>
        <v>1750000</v>
      </c>
      <c r="AU73" s="54">
        <f>AU72+AU36+AU19</f>
        <v>250000</v>
      </c>
      <c r="AV73" s="54">
        <f t="shared" si="15"/>
        <v>5000000</v>
      </c>
      <c r="AW73" s="54">
        <f t="shared" si="14"/>
        <v>200000</v>
      </c>
      <c r="AX73" s="54">
        <f t="shared" si="14"/>
        <v>100000</v>
      </c>
      <c r="AY73" s="54">
        <f t="shared" si="14"/>
        <v>4818457</v>
      </c>
      <c r="AZ73" s="54">
        <f>AZ72+AZ36+AZ19</f>
        <v>0</v>
      </c>
      <c r="BA73" s="54">
        <f>BA72+BA36+BA19</f>
        <v>0</v>
      </c>
      <c r="BB73" s="54"/>
      <c r="BC73" s="54">
        <f t="shared" si="14"/>
        <v>176000</v>
      </c>
      <c r="BD73" s="54">
        <f t="shared" si="8"/>
        <v>44370383</v>
      </c>
      <c r="BE73" s="54">
        <f>BE72+BE36+BE19</f>
        <v>19966294</v>
      </c>
      <c r="BF73" s="54">
        <f aca="true" t="shared" si="16" ref="BF73:CS73">BF72+BF36+BF19</f>
        <v>198237.55</v>
      </c>
      <c r="BG73" s="54">
        <f t="shared" si="16"/>
        <v>0</v>
      </c>
      <c r="BH73" s="54">
        <f t="shared" si="16"/>
        <v>0</v>
      </c>
      <c r="BI73" s="54">
        <f t="shared" si="16"/>
        <v>0</v>
      </c>
      <c r="BJ73" s="54">
        <f t="shared" si="16"/>
        <v>0</v>
      </c>
      <c r="BK73" s="54">
        <f t="shared" si="16"/>
        <v>9216717.34</v>
      </c>
      <c r="BL73" s="54">
        <f t="shared" si="16"/>
        <v>0</v>
      </c>
      <c r="BM73" s="54">
        <f t="shared" si="16"/>
        <v>193698</v>
      </c>
      <c r="BN73" s="54">
        <f t="shared" si="16"/>
        <v>0</v>
      </c>
      <c r="BO73" s="54">
        <f t="shared" si="16"/>
        <v>462564</v>
      </c>
      <c r="BP73" s="54">
        <f t="shared" si="16"/>
        <v>0</v>
      </c>
      <c r="BQ73" s="54">
        <f t="shared" si="16"/>
        <v>0</v>
      </c>
      <c r="BR73" s="54">
        <f t="shared" si="16"/>
        <v>0</v>
      </c>
      <c r="BS73" s="54">
        <f t="shared" si="16"/>
        <v>0</v>
      </c>
      <c r="BT73" s="54">
        <f t="shared" si="16"/>
        <v>0</v>
      </c>
      <c r="BU73" s="54">
        <f t="shared" si="16"/>
        <v>0</v>
      </c>
      <c r="BV73" s="54">
        <f t="shared" si="16"/>
        <v>0</v>
      </c>
      <c r="BW73" s="54">
        <f t="shared" si="16"/>
        <v>0</v>
      </c>
      <c r="BX73" s="54">
        <f t="shared" si="16"/>
        <v>0</v>
      </c>
      <c r="BY73" s="54">
        <f t="shared" si="16"/>
        <v>0</v>
      </c>
      <c r="BZ73" s="54">
        <f t="shared" si="16"/>
        <v>-2907</v>
      </c>
      <c r="CA73" s="54">
        <f t="shared" si="16"/>
        <v>-120150.44</v>
      </c>
      <c r="CB73" s="54">
        <f t="shared" si="16"/>
        <v>10333673</v>
      </c>
      <c r="CC73" s="54">
        <f t="shared" si="16"/>
        <v>16673705</v>
      </c>
      <c r="CD73" s="54">
        <f t="shared" si="16"/>
        <v>14466298</v>
      </c>
      <c r="CE73" s="54">
        <f t="shared" si="16"/>
        <v>699300</v>
      </c>
      <c r="CF73" s="54">
        <f t="shared" si="16"/>
        <v>809756</v>
      </c>
      <c r="CG73" s="54">
        <f t="shared" si="16"/>
        <v>9179089</v>
      </c>
      <c r="CH73" s="54">
        <f t="shared" si="16"/>
        <v>507237</v>
      </c>
      <c r="CI73" s="54">
        <f t="shared" si="16"/>
        <v>0</v>
      </c>
      <c r="CJ73" s="54">
        <f t="shared" si="16"/>
        <v>65035880</v>
      </c>
      <c r="CK73" s="54">
        <f t="shared" si="16"/>
        <v>24998.68</v>
      </c>
      <c r="CL73" s="54">
        <f>CL72+CL36+CL19</f>
        <v>0</v>
      </c>
      <c r="CM73" s="54">
        <f>CM72+CM36+CM19</f>
        <v>0</v>
      </c>
      <c r="CN73" s="54">
        <f>CN72+CN36+CN19</f>
        <v>0</v>
      </c>
      <c r="CO73" s="54">
        <f>CO72+CO36+CO19</f>
        <v>143200</v>
      </c>
      <c r="CP73" s="54">
        <f>CP72+CP36+CP19</f>
        <v>0</v>
      </c>
      <c r="CQ73" s="54">
        <f t="shared" si="16"/>
        <v>500000</v>
      </c>
      <c r="CR73" s="54">
        <f t="shared" si="16"/>
        <v>4740000</v>
      </c>
      <c r="CS73" s="54">
        <f t="shared" si="16"/>
        <v>1000000</v>
      </c>
      <c r="CT73" s="54">
        <f t="shared" si="9"/>
        <v>154027590.13</v>
      </c>
    </row>
    <row r="74" spans="1:98" ht="15">
      <c r="A74" s="9"/>
      <c r="B74" s="15"/>
      <c r="C74" s="15"/>
      <c r="D74" s="32" t="s">
        <v>150</v>
      </c>
      <c r="E74" s="30" t="s">
        <v>149</v>
      </c>
      <c r="F74" s="54"/>
      <c r="G74" s="54"/>
      <c r="H74" s="30"/>
      <c r="I74" s="30"/>
      <c r="J74" s="30"/>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6">
        <v>6000000</v>
      </c>
      <c r="AO74" s="56">
        <v>250000</v>
      </c>
      <c r="AP74" s="56"/>
      <c r="AQ74" s="54"/>
      <c r="AR74" s="54"/>
      <c r="AS74" s="54"/>
      <c r="AT74" s="54"/>
      <c r="AU74" s="54"/>
      <c r="AV74" s="54"/>
      <c r="AW74" s="54"/>
      <c r="AX74" s="54"/>
      <c r="AY74" s="54"/>
      <c r="AZ74" s="56"/>
      <c r="BA74" s="56"/>
      <c r="BB74" s="56"/>
      <c r="BC74" s="54"/>
      <c r="BD74" s="53">
        <f t="shared" si="8"/>
        <v>6250000</v>
      </c>
      <c r="BE74" s="53"/>
      <c r="BF74" s="53"/>
      <c r="BG74" s="53"/>
      <c r="BH74" s="53"/>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3">
        <f t="shared" si="9"/>
        <v>0</v>
      </c>
    </row>
    <row r="75" spans="1:98" ht="15">
      <c r="A75" s="9"/>
      <c r="B75" s="15"/>
      <c r="C75" s="15"/>
      <c r="D75" s="32" t="s">
        <v>212</v>
      </c>
      <c r="E75" s="30" t="s">
        <v>220</v>
      </c>
      <c r="F75" s="54"/>
      <c r="G75" s="54"/>
      <c r="H75" s="30"/>
      <c r="I75" s="30"/>
      <c r="J75" s="30"/>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6"/>
      <c r="AO75" s="56"/>
      <c r="AP75" s="56"/>
      <c r="AQ75" s="54"/>
      <c r="AR75" s="54"/>
      <c r="AS75" s="54"/>
      <c r="AT75" s="54"/>
      <c r="AU75" s="54"/>
      <c r="AV75" s="54"/>
      <c r="AW75" s="54"/>
      <c r="AX75" s="54"/>
      <c r="AY75" s="54"/>
      <c r="AZ75" s="56">
        <v>72000</v>
      </c>
      <c r="BA75" s="56"/>
      <c r="BB75" s="56"/>
      <c r="BC75" s="54"/>
      <c r="BD75" s="53">
        <f t="shared" si="8"/>
        <v>72000</v>
      </c>
      <c r="BE75" s="53"/>
      <c r="BF75" s="53"/>
      <c r="BG75" s="53"/>
      <c r="BH75" s="53"/>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3">
        <f t="shared" si="9"/>
        <v>0</v>
      </c>
    </row>
    <row r="76" spans="1:98" ht="15">
      <c r="A76" s="9"/>
      <c r="B76" s="15"/>
      <c r="C76" s="15"/>
      <c r="D76" s="32" t="s">
        <v>213</v>
      </c>
      <c r="E76" s="30" t="s">
        <v>219</v>
      </c>
      <c r="F76" s="54"/>
      <c r="G76" s="54"/>
      <c r="H76" s="30"/>
      <c r="I76" s="30"/>
      <c r="J76" s="30"/>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6"/>
      <c r="AO76" s="56"/>
      <c r="AP76" s="56"/>
      <c r="AQ76" s="54"/>
      <c r="AR76" s="54"/>
      <c r="AS76" s="54"/>
      <c r="AT76" s="54"/>
      <c r="AU76" s="54"/>
      <c r="AV76" s="54"/>
      <c r="AW76" s="54"/>
      <c r="AX76" s="54"/>
      <c r="AY76" s="54"/>
      <c r="AZ76" s="56"/>
      <c r="BA76" s="56">
        <v>90300</v>
      </c>
      <c r="BB76" s="56"/>
      <c r="BC76" s="54"/>
      <c r="BD76" s="53">
        <f t="shared" si="8"/>
        <v>90300</v>
      </c>
      <c r="BE76" s="53"/>
      <c r="BF76" s="53"/>
      <c r="BG76" s="53"/>
      <c r="BH76" s="53"/>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3">
        <f t="shared" si="9"/>
        <v>0</v>
      </c>
    </row>
    <row r="77" spans="1:98" ht="15">
      <c r="A77" s="9"/>
      <c r="B77" s="15"/>
      <c r="C77" s="15"/>
      <c r="D77" s="32" t="s">
        <v>217</v>
      </c>
      <c r="E77" s="30" t="s">
        <v>218</v>
      </c>
      <c r="F77" s="54"/>
      <c r="G77" s="54"/>
      <c r="H77" s="30"/>
      <c r="I77" s="30"/>
      <c r="J77" s="30"/>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6"/>
      <c r="AO77" s="56"/>
      <c r="AP77" s="56"/>
      <c r="AQ77" s="54"/>
      <c r="AR77" s="54"/>
      <c r="AS77" s="54"/>
      <c r="AT77" s="54"/>
      <c r="AU77" s="54"/>
      <c r="AV77" s="54"/>
      <c r="AW77" s="54"/>
      <c r="AX77" s="54"/>
      <c r="AY77" s="54"/>
      <c r="AZ77" s="56"/>
      <c r="BA77" s="56"/>
      <c r="BB77" s="56">
        <v>20000</v>
      </c>
      <c r="BC77" s="54"/>
      <c r="BD77" s="53">
        <f t="shared" si="8"/>
        <v>20000</v>
      </c>
      <c r="BE77" s="53"/>
      <c r="BF77" s="53"/>
      <c r="BG77" s="53"/>
      <c r="BH77" s="53"/>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3">
        <f t="shared" si="9"/>
        <v>0</v>
      </c>
    </row>
    <row r="78" spans="1:98" ht="15">
      <c r="A78" s="9"/>
      <c r="B78" s="15"/>
      <c r="C78" s="15"/>
      <c r="D78" s="32">
        <v>17100000000</v>
      </c>
      <c r="E78" s="30" t="s">
        <v>9</v>
      </c>
      <c r="F78" s="56">
        <v>71888400</v>
      </c>
      <c r="G78" s="56">
        <v>60000000</v>
      </c>
      <c r="H78" s="56">
        <v>-2687100</v>
      </c>
      <c r="I78" s="56">
        <v>8270760</v>
      </c>
      <c r="J78" s="56">
        <v>-1480300</v>
      </c>
      <c r="K78" s="56">
        <v>143200</v>
      </c>
      <c r="L78" s="56">
        <v>58305700</v>
      </c>
      <c r="M78" s="56"/>
      <c r="N78" s="56"/>
      <c r="O78" s="56"/>
      <c r="P78" s="56"/>
      <c r="Q78" s="56"/>
      <c r="R78" s="56"/>
      <c r="S78" s="56">
        <v>80000000</v>
      </c>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3">
        <f t="shared" si="8"/>
        <v>274440660</v>
      </c>
      <c r="BE78" s="53">
        <v>-19966294</v>
      </c>
      <c r="BF78" s="53"/>
      <c r="BG78" s="53">
        <f>11413954.75-11051801</f>
        <v>362153.75</v>
      </c>
      <c r="BH78" s="53">
        <v>92032.28</v>
      </c>
      <c r="BI78" s="56">
        <f>4983800-2885337.55</f>
        <v>2098462.45</v>
      </c>
      <c r="BJ78" s="56">
        <v>85664.26</v>
      </c>
      <c r="BK78" s="56"/>
      <c r="BL78" s="56">
        <v>15999600</v>
      </c>
      <c r="BM78" s="56">
        <f>253355.9-193698</f>
        <v>59657.899999999994</v>
      </c>
      <c r="BN78" s="56">
        <v>10765</v>
      </c>
      <c r="BO78" s="56">
        <f>793261.04-462564</f>
        <v>330697.04000000004</v>
      </c>
      <c r="BP78" s="56">
        <v>549</v>
      </c>
      <c r="BQ78" s="56">
        <v>52479</v>
      </c>
      <c r="BR78" s="56">
        <f>1400000+202100</f>
        <v>1602100</v>
      </c>
      <c r="BS78" s="56">
        <v>306000</v>
      </c>
      <c r="BT78" s="56">
        <v>145000</v>
      </c>
      <c r="BU78" s="56">
        <v>1054000</v>
      </c>
      <c r="BV78" s="56">
        <v>-1076800</v>
      </c>
      <c r="BW78" s="56">
        <v>-960500</v>
      </c>
      <c r="BX78" s="67">
        <v>-510000</v>
      </c>
      <c r="BY78" s="67">
        <v>-438000</v>
      </c>
      <c r="BZ78" s="56">
        <v>2907</v>
      </c>
      <c r="CA78" s="56">
        <v>120150.44</v>
      </c>
      <c r="CB78" s="56"/>
      <c r="CC78" s="56"/>
      <c r="CD78" s="56"/>
      <c r="CE78" s="56"/>
      <c r="CF78" s="56"/>
      <c r="CG78" s="56"/>
      <c r="CH78" s="56"/>
      <c r="CI78" s="56">
        <v>40031693</v>
      </c>
      <c r="CJ78" s="56">
        <v>4855620</v>
      </c>
      <c r="CK78" s="56"/>
      <c r="CL78" s="56">
        <v>7443684</v>
      </c>
      <c r="CM78" s="56">
        <v>60000000</v>
      </c>
      <c r="CN78" s="56">
        <v>827076</v>
      </c>
      <c r="CO78" s="56"/>
      <c r="CP78" s="56">
        <f>39968307</f>
        <v>39968307</v>
      </c>
      <c r="CQ78" s="56"/>
      <c r="CR78" s="56"/>
      <c r="CS78" s="56"/>
      <c r="CT78" s="53">
        <f t="shared" si="9"/>
        <v>152497004.12</v>
      </c>
    </row>
    <row r="79" spans="1:98" ht="17.25">
      <c r="A79" s="9"/>
      <c r="B79" s="15"/>
      <c r="C79" s="15"/>
      <c r="D79" s="22"/>
      <c r="E79" s="28" t="s">
        <v>110</v>
      </c>
      <c r="F79" s="54">
        <f aca="true" t="shared" si="17" ref="F79:AY79">F73+F78+F74</f>
        <v>71888400</v>
      </c>
      <c r="G79" s="54">
        <f t="shared" si="17"/>
        <v>60000000</v>
      </c>
      <c r="H79" s="54">
        <f t="shared" si="17"/>
        <v>-2687100</v>
      </c>
      <c r="I79" s="54">
        <f t="shared" si="17"/>
        <v>8270760</v>
      </c>
      <c r="J79" s="54">
        <f t="shared" si="17"/>
        <v>-1480300</v>
      </c>
      <c r="K79" s="54">
        <f t="shared" si="17"/>
        <v>143200</v>
      </c>
      <c r="L79" s="54">
        <f t="shared" si="17"/>
        <v>58305700</v>
      </c>
      <c r="M79" s="54">
        <f t="shared" si="17"/>
        <v>1500000</v>
      </c>
      <c r="N79" s="54">
        <f t="shared" si="17"/>
        <v>1500000</v>
      </c>
      <c r="O79" s="54">
        <f t="shared" si="17"/>
        <v>1995380</v>
      </c>
      <c r="P79" s="54">
        <f t="shared" si="17"/>
        <v>1839300</v>
      </c>
      <c r="Q79" s="54">
        <f t="shared" si="17"/>
        <v>100000</v>
      </c>
      <c r="R79" s="54">
        <f t="shared" si="17"/>
        <v>150000</v>
      </c>
      <c r="S79" s="54">
        <f t="shared" si="17"/>
        <v>80000000</v>
      </c>
      <c r="T79" s="54">
        <f t="shared" si="17"/>
        <v>300000</v>
      </c>
      <c r="U79" s="54">
        <f t="shared" si="17"/>
        <v>1200000</v>
      </c>
      <c r="V79" s="54">
        <f t="shared" si="17"/>
        <v>2000000</v>
      </c>
      <c r="W79" s="54">
        <f t="shared" si="17"/>
        <v>8500000</v>
      </c>
      <c r="X79" s="54">
        <f t="shared" si="17"/>
        <v>3436881</v>
      </c>
      <c r="Y79" s="54">
        <f t="shared" si="17"/>
        <v>3238463</v>
      </c>
      <c r="Z79" s="54">
        <f t="shared" si="17"/>
        <v>30000</v>
      </c>
      <c r="AA79" s="54">
        <f t="shared" si="17"/>
        <v>45000</v>
      </c>
      <c r="AB79" s="54">
        <f t="shared" si="17"/>
        <v>25000</v>
      </c>
      <c r="AC79" s="54">
        <f t="shared" si="17"/>
        <v>34000</v>
      </c>
      <c r="AD79" s="54">
        <f t="shared" si="17"/>
        <v>38000</v>
      </c>
      <c r="AE79" s="54">
        <f t="shared" si="17"/>
        <v>80000</v>
      </c>
      <c r="AF79" s="54">
        <f t="shared" si="17"/>
        <v>25240</v>
      </c>
      <c r="AG79" s="54">
        <f t="shared" si="17"/>
        <v>18055</v>
      </c>
      <c r="AH79" s="54">
        <f t="shared" si="17"/>
        <v>16303</v>
      </c>
      <c r="AI79" s="54">
        <f t="shared" si="17"/>
        <v>30858</v>
      </c>
      <c r="AJ79" s="54">
        <f t="shared" si="17"/>
        <v>29876</v>
      </c>
      <c r="AK79" s="54">
        <f t="shared" si="17"/>
        <v>1600000</v>
      </c>
      <c r="AL79" s="54">
        <f t="shared" si="17"/>
        <v>1700000</v>
      </c>
      <c r="AM79" s="54">
        <f t="shared" si="17"/>
        <v>500000</v>
      </c>
      <c r="AN79" s="54">
        <f t="shared" si="17"/>
        <v>6000000</v>
      </c>
      <c r="AO79" s="54">
        <f t="shared" si="17"/>
        <v>250000</v>
      </c>
      <c r="AP79" s="54">
        <f>AP73+AP78+AP74</f>
        <v>205000</v>
      </c>
      <c r="AQ79" s="54">
        <f>AQ73+AQ78+AQ74</f>
        <v>438570</v>
      </c>
      <c r="AR79" s="54">
        <f t="shared" si="17"/>
        <v>500000</v>
      </c>
      <c r="AS79" s="54">
        <f t="shared" si="17"/>
        <v>1000000</v>
      </c>
      <c r="AT79" s="54">
        <f t="shared" si="17"/>
        <v>1750000</v>
      </c>
      <c r="AU79" s="54">
        <f t="shared" si="17"/>
        <v>250000</v>
      </c>
      <c r="AV79" s="54">
        <f t="shared" si="17"/>
        <v>5000000</v>
      </c>
      <c r="AW79" s="54">
        <f t="shared" si="17"/>
        <v>200000</v>
      </c>
      <c r="AX79" s="54">
        <f t="shared" si="17"/>
        <v>100000</v>
      </c>
      <c r="AY79" s="54">
        <f t="shared" si="17"/>
        <v>4818457</v>
      </c>
      <c r="AZ79" s="54">
        <f>AZ74+AZ75+AZ76+AZ78+AZ73</f>
        <v>72000</v>
      </c>
      <c r="BA79" s="54">
        <f>BA74+BA75+BA76+BA78+BA73</f>
        <v>90300</v>
      </c>
      <c r="BB79" s="54">
        <f>BB74+BB75+BB76+BB78+BB73+BB77</f>
        <v>20000</v>
      </c>
      <c r="BC79" s="54">
        <f>BC73+BC78+BC74</f>
        <v>176000</v>
      </c>
      <c r="BD79" s="54">
        <f t="shared" si="8"/>
        <v>325243343</v>
      </c>
      <c r="BE79" s="54">
        <f>BE73+BE78+BE74</f>
        <v>0</v>
      </c>
      <c r="BF79" s="54">
        <f aca="true" t="shared" si="18" ref="BF79:CS79">BF73+BF78+BF74</f>
        <v>198237.55</v>
      </c>
      <c r="BG79" s="54">
        <f t="shared" si="18"/>
        <v>362153.75</v>
      </c>
      <c r="BH79" s="54">
        <f t="shared" si="18"/>
        <v>92032.28</v>
      </c>
      <c r="BI79" s="54">
        <f t="shared" si="18"/>
        <v>2098462.45</v>
      </c>
      <c r="BJ79" s="54">
        <f t="shared" si="18"/>
        <v>85664.26</v>
      </c>
      <c r="BK79" s="54">
        <f t="shared" si="18"/>
        <v>9216717.34</v>
      </c>
      <c r="BL79" s="54">
        <f t="shared" si="18"/>
        <v>15999600</v>
      </c>
      <c r="BM79" s="54">
        <f t="shared" si="18"/>
        <v>253355.9</v>
      </c>
      <c r="BN79" s="54">
        <f t="shared" si="18"/>
        <v>10765</v>
      </c>
      <c r="BO79" s="54">
        <f t="shared" si="18"/>
        <v>793261.04</v>
      </c>
      <c r="BP79" s="54">
        <f t="shared" si="18"/>
        <v>549</v>
      </c>
      <c r="BQ79" s="54">
        <f t="shared" si="18"/>
        <v>52479</v>
      </c>
      <c r="BR79" s="54">
        <f t="shared" si="18"/>
        <v>1602100</v>
      </c>
      <c r="BS79" s="54">
        <f t="shared" si="18"/>
        <v>306000</v>
      </c>
      <c r="BT79" s="54">
        <f t="shared" si="18"/>
        <v>145000</v>
      </c>
      <c r="BU79" s="54">
        <f t="shared" si="18"/>
        <v>1054000</v>
      </c>
      <c r="BV79" s="54">
        <f t="shared" si="18"/>
        <v>-1076800</v>
      </c>
      <c r="BW79" s="54">
        <f t="shared" si="18"/>
        <v>-960500</v>
      </c>
      <c r="BX79" s="54">
        <f t="shared" si="18"/>
        <v>-510000</v>
      </c>
      <c r="BY79" s="54">
        <f t="shared" si="18"/>
        <v>-438000</v>
      </c>
      <c r="BZ79" s="54">
        <f t="shared" si="18"/>
        <v>0</v>
      </c>
      <c r="CA79" s="54">
        <f t="shared" si="18"/>
        <v>0</v>
      </c>
      <c r="CB79" s="54">
        <f t="shared" si="18"/>
        <v>10333673</v>
      </c>
      <c r="CC79" s="54">
        <f t="shared" si="18"/>
        <v>16673705</v>
      </c>
      <c r="CD79" s="54">
        <f t="shared" si="18"/>
        <v>14466298</v>
      </c>
      <c r="CE79" s="54">
        <f t="shared" si="18"/>
        <v>699300</v>
      </c>
      <c r="CF79" s="54">
        <f t="shared" si="18"/>
        <v>809756</v>
      </c>
      <c r="CG79" s="54">
        <f t="shared" si="18"/>
        <v>9179089</v>
      </c>
      <c r="CH79" s="54">
        <f t="shared" si="18"/>
        <v>507237</v>
      </c>
      <c r="CI79" s="54">
        <f t="shared" si="18"/>
        <v>40031693</v>
      </c>
      <c r="CJ79" s="54">
        <f t="shared" si="18"/>
        <v>69891500</v>
      </c>
      <c r="CK79" s="54">
        <f t="shared" si="18"/>
        <v>24998.68</v>
      </c>
      <c r="CL79" s="54">
        <f t="shared" si="18"/>
        <v>7443684</v>
      </c>
      <c r="CM79" s="54">
        <f t="shared" si="18"/>
        <v>60000000</v>
      </c>
      <c r="CN79" s="54">
        <f t="shared" si="18"/>
        <v>827076</v>
      </c>
      <c r="CO79" s="54">
        <f t="shared" si="18"/>
        <v>143200</v>
      </c>
      <c r="CP79" s="54">
        <f t="shared" si="18"/>
        <v>39968307</v>
      </c>
      <c r="CQ79" s="54">
        <f t="shared" si="18"/>
        <v>500000</v>
      </c>
      <c r="CR79" s="54">
        <f t="shared" si="18"/>
        <v>4740000</v>
      </c>
      <c r="CS79" s="54">
        <f t="shared" si="18"/>
        <v>1000000</v>
      </c>
      <c r="CT79" s="54">
        <f t="shared" si="9"/>
        <v>306524594.25</v>
      </c>
    </row>
    <row r="80" spans="1:100" ht="42" customHeight="1">
      <c r="A80" s="9"/>
      <c r="B80" s="15"/>
      <c r="C80" s="15"/>
      <c r="BL80" s="52"/>
      <c r="BM80" s="76"/>
      <c r="BN80" s="76"/>
      <c r="BO80" s="76"/>
      <c r="BP80" s="52"/>
      <c r="BQ80" s="52"/>
      <c r="BR80" s="52"/>
      <c r="BS80" s="52"/>
      <c r="BT80" s="52"/>
      <c r="BU80" s="52"/>
      <c r="BV80" s="52"/>
      <c r="BW80" s="52"/>
      <c r="BX80" s="52"/>
      <c r="BY80" s="52"/>
      <c r="BZ80" s="52"/>
      <c r="CA80" s="52"/>
      <c r="CB80" s="52"/>
      <c r="CC80" s="64"/>
      <c r="CD80" s="52"/>
      <c r="CE80" s="52"/>
      <c r="CF80" s="52"/>
      <c r="CG80" s="52"/>
      <c r="CH80" s="52"/>
      <c r="CI80" s="52"/>
      <c r="CJ80" s="52"/>
      <c r="CK80" s="52"/>
      <c r="CL80" s="52"/>
      <c r="CM80" s="72"/>
      <c r="CN80" s="72"/>
      <c r="CP80" s="76" t="s">
        <v>107</v>
      </c>
      <c r="CQ80" s="76"/>
      <c r="CR80" s="76"/>
      <c r="CS80" s="52"/>
      <c r="CT80" s="52" t="s">
        <v>106</v>
      </c>
      <c r="CV80" s="39"/>
    </row>
    <row r="81" spans="1:3" ht="12.75">
      <c r="A81" s="9"/>
      <c r="B81" s="15"/>
      <c r="C81" s="15"/>
    </row>
    <row r="82" spans="1:3" ht="12.75">
      <c r="A82" s="9"/>
      <c r="B82" s="15"/>
      <c r="C82" s="15"/>
    </row>
    <row r="83" spans="1:3" ht="12.75">
      <c r="A83" s="9"/>
      <c r="B83" s="15"/>
      <c r="C83" s="15"/>
    </row>
    <row r="84" spans="1:3" ht="12.75">
      <c r="A84" s="9"/>
      <c r="B84" s="15"/>
      <c r="C84" s="15"/>
    </row>
    <row r="85" spans="1:3" ht="12.75">
      <c r="A85" s="9"/>
      <c r="B85" s="15"/>
      <c r="C85" s="15"/>
    </row>
    <row r="86" spans="1:3" ht="12.75">
      <c r="A86" s="9"/>
      <c r="B86" s="15"/>
      <c r="C86" s="15"/>
    </row>
    <row r="87" ht="44.25" customHeight="1">
      <c r="A87" s="9"/>
    </row>
    <row r="88" ht="12.75">
      <c r="A88" s="9"/>
    </row>
    <row r="89" ht="12.75">
      <c r="A89" s="9"/>
    </row>
    <row r="90" ht="15.75" thickBot="1">
      <c r="C90" s="19"/>
    </row>
    <row r="100" ht="45.75" customHeight="1"/>
  </sheetData>
  <sheetProtection/>
  <mergeCells count="100">
    <mergeCell ref="F5:L5"/>
    <mergeCell ref="K4:L4"/>
    <mergeCell ref="M9:R9"/>
    <mergeCell ref="M10:R10"/>
    <mergeCell ref="M11:R11"/>
    <mergeCell ref="M12:R12"/>
    <mergeCell ref="M13:N13"/>
    <mergeCell ref="F9:L9"/>
    <mergeCell ref="F10:L10"/>
    <mergeCell ref="F11:L11"/>
    <mergeCell ref="F12:L12"/>
    <mergeCell ref="I13:I14"/>
    <mergeCell ref="F13:F14"/>
    <mergeCell ref="CJ13:CJ14"/>
    <mergeCell ref="BD9:BD15"/>
    <mergeCell ref="BM13:BR13"/>
    <mergeCell ref="AR13:AU13"/>
    <mergeCell ref="CI11:CO11"/>
    <mergeCell ref="AR9:AU9"/>
    <mergeCell ref="AR10:AU10"/>
    <mergeCell ref="AV9:BA9"/>
    <mergeCell ref="AV10:BA10"/>
    <mergeCell ref="AV11:BA11"/>
    <mergeCell ref="BM80:BO80"/>
    <mergeCell ref="AF9:AK9"/>
    <mergeCell ref="AF10:AK10"/>
    <mergeCell ref="AF11:AK11"/>
    <mergeCell ref="AF12:AK12"/>
    <mergeCell ref="CT9:CT15"/>
    <mergeCell ref="CO13:CO14"/>
    <mergeCell ref="AR12:AU12"/>
    <mergeCell ref="CM13:CM14"/>
    <mergeCell ref="AL10:AQ10"/>
    <mergeCell ref="E9:E15"/>
    <mergeCell ref="BS13:CA13"/>
    <mergeCell ref="H13:H14"/>
    <mergeCell ref="L13:L14"/>
    <mergeCell ref="AR11:AU11"/>
    <mergeCell ref="BJ12:BR12"/>
    <mergeCell ref="G13:G14"/>
    <mergeCell ref="O13:R13"/>
    <mergeCell ref="BE13:BF13"/>
    <mergeCell ref="AL9:AQ9"/>
    <mergeCell ref="AL11:AQ11"/>
    <mergeCell ref="AL12:AQ12"/>
    <mergeCell ref="AL13:AQ13"/>
    <mergeCell ref="CB13:CH13"/>
    <mergeCell ref="CI13:CI14"/>
    <mergeCell ref="D9:D15"/>
    <mergeCell ref="S13:S14"/>
    <mergeCell ref="J13:J14"/>
    <mergeCell ref="K13:K14"/>
    <mergeCell ref="AF13:AK13"/>
    <mergeCell ref="S9:Y9"/>
    <mergeCell ref="S10:Y10"/>
    <mergeCell ref="S11:Y11"/>
    <mergeCell ref="S12:Y12"/>
    <mergeCell ref="U13:Y13"/>
    <mergeCell ref="Z13:AE13"/>
    <mergeCell ref="Z12:AE12"/>
    <mergeCell ref="Z11:AE11"/>
    <mergeCell ref="Z10:AE10"/>
    <mergeCell ref="Z9:AE9"/>
    <mergeCell ref="AV12:BA12"/>
    <mergeCell ref="AV13:BA13"/>
    <mergeCell ref="BB9:BC9"/>
    <mergeCell ref="BB10:BC10"/>
    <mergeCell ref="BB11:BC11"/>
    <mergeCell ref="BB12:BC12"/>
    <mergeCell ref="BB13:BC13"/>
    <mergeCell ref="CB12:CH12"/>
    <mergeCell ref="BE9:BI9"/>
    <mergeCell ref="BE10:BI10"/>
    <mergeCell ref="BE11:BI11"/>
    <mergeCell ref="BE12:BI12"/>
    <mergeCell ref="BG13:BI13"/>
    <mergeCell ref="BJ13:BL13"/>
    <mergeCell ref="BJ9:BR9"/>
    <mergeCell ref="BJ10:BR10"/>
    <mergeCell ref="BJ11:BR11"/>
    <mergeCell ref="CQ13:CS13"/>
    <mergeCell ref="CK13:CK14"/>
    <mergeCell ref="CL13:CL14"/>
    <mergeCell ref="BS9:CA9"/>
    <mergeCell ref="BS10:CA10"/>
    <mergeCell ref="BS11:CA11"/>
    <mergeCell ref="BS12:CA12"/>
    <mergeCell ref="CB9:CH9"/>
    <mergeCell ref="CB10:CH10"/>
    <mergeCell ref="CB11:CH11"/>
    <mergeCell ref="CN13:CN14"/>
    <mergeCell ref="CP80:CR80"/>
    <mergeCell ref="CI9:CO9"/>
    <mergeCell ref="CI10:CO10"/>
    <mergeCell ref="CI12:CO12"/>
    <mergeCell ref="CP9:CS9"/>
    <mergeCell ref="CP10:CS10"/>
    <mergeCell ref="CP11:CS11"/>
    <mergeCell ref="CP12:CS12"/>
    <mergeCell ref="CP13:CP14"/>
  </mergeCells>
  <printOptions horizontalCentered="1"/>
  <pageMargins left="0.1968503937007874" right="0" top="0.2362204724409449" bottom="0.15748031496062992" header="0.2362204724409449" footer="0.1968503937007874"/>
  <pageSetup fitToHeight="0" horizontalDpi="600" verticalDpi="600" orientation="landscape" paperSize="9" scale="55" r:id="rId1"/>
  <headerFooter differentFirst="1" alignWithMargins="0">
    <oddHeader>&amp;C&amp;P</oddHeader>
  </headerFooter>
  <colBreaks count="3" manualBreakCount="3">
    <brk id="12" min="3" max="79" man="1"/>
    <brk id="18" min="3" max="79" man="1"/>
    <brk id="61" min="3" max="7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Tetyana_T</cp:lastModifiedBy>
  <cp:lastPrinted>2020-03-19T15:05:32Z</cp:lastPrinted>
  <dcterms:created xsi:type="dcterms:W3CDTF">2014-01-17T10:52:16Z</dcterms:created>
  <dcterms:modified xsi:type="dcterms:W3CDTF">2020-03-20T08:29:07Z</dcterms:modified>
  <cp:category/>
  <cp:version/>
  <cp:contentType/>
  <cp:contentStatus/>
</cp:coreProperties>
</file>