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480" windowHeight="9540" activeTab="0"/>
  </bookViews>
  <sheets>
    <sheet name="дод.7" sheetId="1" r:id="rId1"/>
  </sheets>
  <definedNames>
    <definedName name="_xlfn.AGGREGATE" hidden="1">#NAME?</definedName>
    <definedName name="_xlnm.Print_Titles" localSheetId="0">'дод.7'!$6:$8</definedName>
    <definedName name="_xlnm.Print_Area" localSheetId="0">'дод.7'!$A$1:$K$111</definedName>
  </definedNames>
  <calcPr fullCalcOnLoad="1"/>
</workbook>
</file>

<file path=xl/sharedStrings.xml><?xml version="1.0" encoding="utf-8"?>
<sst xmlns="http://schemas.openxmlformats.org/spreadsheetml/2006/main" count="484" uniqueCount="232">
  <si>
    <t>Загальний фонд</t>
  </si>
  <si>
    <t>Спеціальний фонд</t>
  </si>
  <si>
    <t>0810</t>
  </si>
  <si>
    <t>1040</t>
  </si>
  <si>
    <t>1090</t>
  </si>
  <si>
    <t>Перший заступник голови обласної ради</t>
  </si>
  <si>
    <t>Рівненська обласна державна адміністрація</t>
  </si>
  <si>
    <t>0990</t>
  </si>
  <si>
    <t>1110000</t>
  </si>
  <si>
    <t>0600000</t>
  </si>
  <si>
    <t>0610000</t>
  </si>
  <si>
    <t>0611162</t>
  </si>
  <si>
    <t>1162</t>
  </si>
  <si>
    <t>Інші програми та заходи у сфері освіти</t>
  </si>
  <si>
    <t>0180</t>
  </si>
  <si>
    <t>0200000</t>
  </si>
  <si>
    <t>0210000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</si>
  <si>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</si>
  <si>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</si>
  <si>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</si>
  <si>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Програма розвитку фізичної культури і спорту в Рівненській області на період до 2020 року</t>
  </si>
  <si>
    <t>Забезпечення діяльності інших закладів у сфері соціального захисту і соціального забезпечення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</si>
  <si>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</si>
  <si>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</si>
  <si>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</si>
  <si>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0813241</t>
  </si>
  <si>
    <t>Обласна програма матеріальної підтримки найбільш незахищених верств населення на 2018-2022 роки</t>
  </si>
  <si>
    <t>Управління у справах молоді  та спорту Рівненської обласної державної адміністрації</t>
  </si>
  <si>
    <t>Управління  освіти і науки Рівненської обласної державної адміністрації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</si>
  <si>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</si>
  <si>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</si>
  <si>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</si>
  <si>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</si>
  <si>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</si>
  <si>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</si>
  <si>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</si>
  <si>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Рішення обласної ради від 06.09.2017 №654</t>
  </si>
  <si>
    <t>Рішення обласної ради від 01.12.2017 №750</t>
  </si>
  <si>
    <t>(код бюджету)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</si>
  <si>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</si>
  <si>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</si>
  <si>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</si>
  <si>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</si>
  <si>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Рішення обласної ради від 16.03.2018 №862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</si>
  <si>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</si>
  <si>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</si>
  <si>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</si>
  <si>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</si>
  <si>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>Зміни до розподілу витрат обласного бюджету на реалізацію місцевих/регіональних програм у 2020 році</t>
  </si>
  <si>
    <t>Програма розвитку освіти Рівненської області на 2019-2021 роки</t>
  </si>
  <si>
    <t>Рішення обласної ради від 29.11.2019 №1508</t>
  </si>
  <si>
    <t>0213241</t>
  </si>
  <si>
    <t>3241</t>
  </si>
  <si>
    <t xml:space="preserve">Обласна програма створення регіональної системи опрацювання звернень до органів виконавчої влади на 2018-2022 роки </t>
  </si>
  <si>
    <t>Рішення обласної ради від 01.12.2017 №748</t>
  </si>
  <si>
    <t>1113133</t>
  </si>
  <si>
    <t>3133</t>
  </si>
  <si>
    <t>Інші заходи та заклади молодіжної політики</t>
  </si>
  <si>
    <t>Обласна програма підтримки молоді на 2016-2020 роки</t>
  </si>
  <si>
    <t>Рішення обласної ради від 25.12.2015 №18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</si>
  <si>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</si>
  <si>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</si>
  <si>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</si>
  <si>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</si>
  <si>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</si>
  <si>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</si>
  <si>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</si>
  <si>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</si>
  <si>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</si>
  <si>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2700000</t>
  </si>
  <si>
    <t>Департамент економічного розвитку і торгівлі Рівненської обласної державної адміністрації</t>
  </si>
  <si>
    <t>2710000</t>
  </si>
  <si>
    <t>2717693</t>
  </si>
  <si>
    <t>7693</t>
  </si>
  <si>
    <t>0490</t>
  </si>
  <si>
    <t>Інші заходи, пов'язані з економічною діяльністю</t>
  </si>
  <si>
    <t xml:space="preserve">Програма економічного та соціального розвитку Рівненської області на 2020 рік (проведення щорічного обласного конкурсу проектів розвитку територіальних громад області)
</t>
  </si>
  <si>
    <t>2719770</t>
  </si>
  <si>
    <t>9770</t>
  </si>
  <si>
    <t>Інші субвенції з місцевого бюджету</t>
  </si>
  <si>
    <t>Рішення обласної ради від 13.03.2020 №1621</t>
  </si>
  <si>
    <t>Сергій СВИСТАЛЮК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</si>
  <si>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</si>
  <si>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</si>
  <si>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</si>
  <si>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1217640</t>
  </si>
  <si>
    <t>7640</t>
  </si>
  <si>
    <t>0470</t>
  </si>
  <si>
    <t>Заходи з енергозбереження</t>
  </si>
  <si>
    <t>1219770</t>
  </si>
  <si>
    <t>Комплексна програма енергоефективності Рівненської області на 2018-2025 роки</t>
  </si>
  <si>
    <t>Рішення обласної ради від 16.03.2018 №866</t>
  </si>
  <si>
    <t>2400000</t>
  </si>
  <si>
    <t>Департамент агропромислового розвитку Рівненської обласної державної адміністрації</t>
  </si>
  <si>
    <t>2410000</t>
  </si>
  <si>
    <t xml:space="preserve">Надання довгострокових кредитів індивідуальним забудовникам житла на селі </t>
  </si>
  <si>
    <t>Обласна цільова програма індивідуального житлового будівництва у сільській місцевості "Власний дім" на 2016-2020 роки</t>
  </si>
  <si>
    <t>Рішення обласної ради від 25.12.2015 №19</t>
  </si>
  <si>
    <t>Програма розвитку туризму в Рівненській області на 2016-2020 роки</t>
  </si>
  <si>
    <t>Рішення обласної ради від 11.03.2016 №117</t>
  </si>
  <si>
    <t>2417110</t>
  </si>
  <si>
    <t>7110</t>
  </si>
  <si>
    <t>0421</t>
  </si>
  <si>
    <t xml:space="preserve">Реалізація програм в галузі сільського господарства </t>
  </si>
  <si>
    <t>Комплексна програма розвитку агропромислового комплексу Рівненської області на 2018-2022 роки</t>
  </si>
  <si>
    <t>Рішення обласної ради від 18.05.2018 №937</t>
  </si>
  <si>
    <t>2500000</t>
  </si>
  <si>
    <t>Управління міжнародного співробітництва та європейської інтеграції Рівненської обласної державної адміністрації</t>
  </si>
  <si>
    <t>2510000</t>
  </si>
  <si>
    <t>2517693</t>
  </si>
  <si>
    <t>Обласна програма розвитку міжнародного  співробітництва  на 2019-2021 роки</t>
  </si>
  <si>
    <t>Рішення обласної ради від 07.09.2018 №1091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</si>
  <si>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</si>
  <si>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</si>
  <si>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</si>
  <si>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 xml:space="preserve">Програма створення регіонального  матеріального  резерву для запобігання і  ліквідації наслідків надзвичайних ситуацій на 2016-2020 роки  </t>
  </si>
  <si>
    <t>Рішення обласної ради від 11.03.2016 №116</t>
  </si>
  <si>
    <t>1217670</t>
  </si>
  <si>
    <t>7670</t>
  </si>
  <si>
    <t>Внески до статутного капіталу суб’єктів господарювання</t>
  </si>
  <si>
    <t>Програма розвитку та підтримки Рівненського обласного виробничого комунального підприємства водопровідно-каналізаційного господарства «Рівнеоблводоканал» на 2019-2026 роки</t>
  </si>
  <si>
    <t>Рішення обласної ради від 19.11.2019 №1509</t>
  </si>
  <si>
    <t>0813242</t>
  </si>
  <si>
    <t>Інші заходи у сфері соціального захисту і соціального забезпечення</t>
  </si>
  <si>
    <t>1000000</t>
  </si>
  <si>
    <t>Управління культури і туризму Рівненської  обласної державної адміністрації</t>
  </si>
  <si>
    <t>1010000</t>
  </si>
  <si>
    <t>1014082</t>
  </si>
  <si>
    <t>4082</t>
  </si>
  <si>
    <t>0829</t>
  </si>
  <si>
    <t>Інші заходи в галузі культури і мистецтва</t>
  </si>
  <si>
    <t xml:space="preserve">Програма розвитку культури Рівненської області на період до 2022 року </t>
  </si>
  <si>
    <t>Рішення обласної ради від 16.03.2018 №859</t>
  </si>
  <si>
    <t>1017622</t>
  </si>
  <si>
    <t>7622</t>
  </si>
  <si>
    <t>Реалізація програм і заходів в галузі туризму та курортів</t>
  </si>
  <si>
    <t>0210180</t>
  </si>
  <si>
    <t>0133</t>
  </si>
  <si>
    <t>Інша діяльність у сфері державного управління</t>
  </si>
  <si>
    <t>Програма інформатизації Рівненської області на 2018-2020 роки</t>
  </si>
  <si>
    <t>Рішення обласної ради від 17.03.2017 №483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</si>
  <si>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</si>
  <si>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</si>
  <si>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rFont val="Times New Roman"/>
        <family val="1"/>
      </rPr>
      <t xml:space="preserve"> </t>
    </r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</si>
  <si>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2018-2020 роки, з них</t>
  </si>
  <si>
    <t>Рішення обласної ради від 16.03.2018 №865</t>
  </si>
  <si>
    <t>Апарат Рівненської обласної державної адміністрації</t>
  </si>
  <si>
    <t>Державний архів Рівненської області</t>
  </si>
  <si>
    <t>Відділ внутрішнього аудиту Рівненської обласної державної адміністрації</t>
  </si>
  <si>
    <t>2719800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</si>
  <si>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2018-2020 роки</t>
  </si>
  <si>
    <t>2519800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</si>
  <si>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</si>
  <si>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</si>
  <si>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</si>
  <si>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3519800</t>
  </si>
  <si>
    <t>1219800</t>
  </si>
  <si>
    <t>2419800</t>
  </si>
  <si>
    <t>0819800</t>
  </si>
  <si>
    <t>0619800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</si>
  <si>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</si>
  <si>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0700000</t>
  </si>
  <si>
    <t>Управління охорони здоров’я  Рівненської обласної державної адміністрації</t>
  </si>
  <si>
    <t>0710000</t>
  </si>
  <si>
    <t>0719800</t>
  </si>
  <si>
    <t>1019800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</si>
  <si>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</si>
  <si>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1119800</t>
  </si>
  <si>
    <t>2919800</t>
  </si>
  <si>
    <t>2300000</t>
  </si>
  <si>
    <t>Управління інформаційної діяльності та комунікацій з громадськістю Рівненської обласної державної адміністрації</t>
  </si>
  <si>
    <t>2310000</t>
  </si>
  <si>
    <t>2319800</t>
  </si>
  <si>
    <t>0900000</t>
  </si>
  <si>
    <t>Служба у справах дітей Рівненської обласної державної адміністрації</t>
  </si>
  <si>
    <t>0910000</t>
  </si>
  <si>
    <t>0919800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</si>
  <si>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</si>
  <si>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</si>
  <si>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</si>
  <si>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1519800</t>
  </si>
  <si>
    <t>2800000</t>
  </si>
  <si>
    <t>Департамент екології та природних ресурсів Рівненської обласної державної адміністрації</t>
  </si>
  <si>
    <t>2810000</t>
  </si>
  <si>
    <t>2819800</t>
  </si>
  <si>
    <t>3700000</t>
  </si>
  <si>
    <t>Департамент фінансів Рівненської обласної державної адміністрації</t>
  </si>
  <si>
    <t>3710000</t>
  </si>
  <si>
    <t>3719800</t>
  </si>
  <si>
    <t>0712010</t>
  </si>
  <si>
    <t>0731</t>
  </si>
  <si>
    <t>Багатопрофільна стаціонарна медична допомога населенню</t>
  </si>
  <si>
    <t>Програма "Діти Рівненщини" на 2016-2020 роки</t>
  </si>
  <si>
    <t>Рішення обласної ради від 04.11.2016 №321</t>
  </si>
  <si>
    <t>0712100</t>
  </si>
  <si>
    <t>0722</t>
  </si>
  <si>
    <t>Стоматологічна допомога населенню</t>
  </si>
  <si>
    <t>Обласна комплексна програма  соціальної підтримки учасників антитерористичної операції та осіб, які брали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забезпечення їх здійснення, на 2019-2022 роки</t>
  </si>
  <si>
    <t>Рішення обласної ради від 14.06.2019 №1368</t>
  </si>
  <si>
    <t>0712152</t>
  </si>
  <si>
    <t>0763</t>
  </si>
  <si>
    <t>Інші програми та заходи у сфері охорони здоров’я</t>
  </si>
  <si>
    <t xml:space="preserve">Обласна програма фінансової підтримки та розвитку обласних комунальних підприємств та закладів охорони здоров'я Рівненської обласної ради на 2020 рік </t>
  </si>
  <si>
    <t>0712020</t>
  </si>
  <si>
    <t>0732</t>
  </si>
  <si>
    <t xml:space="preserve">Спеціалізована стаціонарна медична допомога населенню </t>
  </si>
  <si>
    <t>0712030</t>
  </si>
  <si>
    <t>0733</t>
  </si>
  <si>
    <t>Лікарсько-акушерська допомога вагітним, породіллям та новонародженим</t>
  </si>
  <si>
    <t>0712040</t>
  </si>
  <si>
    <t>0734</t>
  </si>
  <si>
    <t>Санаторно-курортна допомога населенню</t>
  </si>
  <si>
    <t>0712070</t>
  </si>
  <si>
    <t>0724</t>
  </si>
  <si>
    <t>Екстрена та швидка медична допомога населенню</t>
  </si>
  <si>
    <t>Програма розвитку архівної справи в Рівненській області на 2019-2023 роки</t>
  </si>
  <si>
    <t>Рішення обласної ради від 07.12.2018 №1146</t>
  </si>
  <si>
    <t>1518340</t>
  </si>
  <si>
    <t>8340</t>
  </si>
  <si>
    <t>0540</t>
  </si>
  <si>
    <t>Природоохоронні заходи за рахунок цільових фондів</t>
  </si>
  <si>
    <t>Обласна програма охорони навколишнього природного середовища на 2017-2021 роки</t>
  </si>
  <si>
    <t>Рішення обласної ради від 17.03.2017 №482</t>
  </si>
  <si>
    <t>2818340</t>
  </si>
  <si>
    <t>Регіональна програма розвитку природно-заповідного фонду та формування регіональної екологічної мережі Рівненської області на 2010-2020 роки</t>
  </si>
  <si>
    <t>Рішення обласної ради від 25.09.2009 №1330</t>
  </si>
  <si>
    <t>1519740</t>
  </si>
  <si>
    <t>9740</t>
  </si>
  <si>
    <t>Субвенція з місцевого бюджету на здійснення природоохоронних заходів</t>
  </si>
  <si>
    <t>Рішення обласної ради від 05.06.2020 №1686</t>
  </si>
  <si>
    <t>2917693</t>
  </si>
  <si>
    <t>Додаток 7
до рішення Рівненської обласної ради
"Про внесення змін до обласного бюджету Рівненської області на 2020 рік"
від 05 червня 2020 року  №1693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</si>
</sst>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b/>
      <sz val="12"/>
      <color indexed="63"/>
      <name val="PT Sans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rgb="FF212529"/>
      <name val="PT Sans"/>
      <family val="0"/>
    </font>
    <font>
      <b/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191" fontId="1" fillId="0" borderId="0" applyFont="0" applyFill="0" applyBorder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2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92" fontId="28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0" borderId="17" xfId="0" applyNumberFormat="1" applyFont="1" applyBorder="1" applyAlignment="1">
      <alignment horizontal="center" vertical="top" wrapText="1"/>
    </xf>
    <xf numFmtId="49" fontId="34" fillId="49" borderId="17" xfId="0" applyNumberFormat="1" applyFont="1" applyFill="1" applyBorder="1" applyAlignment="1">
      <alignment horizontal="center" vertical="top" wrapText="1"/>
    </xf>
    <xf numFmtId="49" fontId="33" fillId="0" borderId="17" xfId="0" applyNumberFormat="1" applyFont="1" applyBorder="1" applyAlignment="1">
      <alignment horizontal="center" vertical="top" wrapText="1"/>
    </xf>
    <xf numFmtId="0" fontId="0" fillId="49" borderId="0" xfId="0" applyNumberFormat="1" applyFont="1" applyFill="1" applyAlignment="1" applyProtection="1">
      <alignment/>
      <protection/>
    </xf>
    <xf numFmtId="0" fontId="0" fillId="49" borderId="0" xfId="0" applyFont="1" applyFill="1" applyAlignment="1">
      <alignment/>
    </xf>
    <xf numFmtId="49" fontId="34" fillId="49" borderId="17" xfId="0" applyNumberFormat="1" applyFont="1" applyFill="1" applyBorder="1" applyAlignment="1" applyProtection="1">
      <alignment vertical="top" wrapText="1"/>
      <protection locked="0"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192" fontId="20" fillId="49" borderId="17" xfId="96" applyNumberFormat="1" applyFont="1" applyFill="1" applyBorder="1" applyAlignment="1">
      <alignment horizontal="center" vertical="center"/>
      <protection/>
    </xf>
    <xf numFmtId="49" fontId="30" fillId="0" borderId="17" xfId="0" applyNumberFormat="1" applyFont="1" applyFill="1" applyBorder="1" applyAlignment="1">
      <alignment vertical="top" wrapText="1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30" fillId="0" borderId="17" xfId="0" applyNumberFormat="1" applyFont="1" applyFill="1" applyBorder="1" applyAlignment="1">
      <alignment vertical="top" wrapText="1"/>
    </xf>
    <xf numFmtId="49" fontId="36" fillId="0" borderId="0" xfId="0" applyNumberFormat="1" applyFont="1" applyFill="1" applyBorder="1" applyAlignment="1" applyProtection="1">
      <alignment vertical="top" wrapText="1"/>
      <protection locked="0"/>
    </xf>
    <xf numFmtId="192" fontId="30" fillId="0" borderId="17" xfId="96" applyNumberFormat="1" applyFont="1" applyBorder="1" applyAlignment="1">
      <alignment vertical="top" wrapText="1"/>
      <protection/>
    </xf>
    <xf numFmtId="49" fontId="33" fillId="0" borderId="17" xfId="0" applyNumberFormat="1" applyFont="1" applyFill="1" applyBorder="1" applyAlignment="1">
      <alignment horizontal="center" vertical="top" wrapText="1"/>
    </xf>
    <xf numFmtId="49" fontId="30" fillId="0" borderId="17" xfId="0" applyNumberFormat="1" applyFont="1" applyFill="1" applyBorder="1" applyAlignment="1" applyProtection="1">
      <alignment vertical="top" wrapText="1"/>
      <protection locked="0"/>
    </xf>
    <xf numFmtId="49" fontId="34" fillId="49" borderId="17" xfId="0" applyNumberFormat="1" applyFont="1" applyFill="1" applyBorder="1" applyAlignment="1">
      <alignment vertical="top" wrapText="1"/>
    </xf>
    <xf numFmtId="0" fontId="30" fillId="55" borderId="17" xfId="0" applyFont="1" applyFill="1" applyBorder="1" applyAlignment="1">
      <alignment horizontal="center" vertical="top" wrapText="1"/>
    </xf>
    <xf numFmtId="49" fontId="30" fillId="55" borderId="17" xfId="0" applyNumberFormat="1" applyFont="1" applyFill="1" applyBorder="1" applyAlignment="1">
      <alignment horizontal="center" vertical="top" wrapText="1"/>
    </xf>
    <xf numFmtId="192" fontId="30" fillId="0" borderId="17" xfId="96" applyNumberFormat="1" applyFont="1" applyBorder="1" applyAlignment="1">
      <alignment horizontal="left" vertical="top" wrapText="1"/>
      <protection/>
    </xf>
    <xf numFmtId="0" fontId="4" fillId="0" borderId="17" xfId="0" applyFont="1" applyBorder="1" applyAlignment="1">
      <alignment horizontal="justify" vertical="center" wrapText="1"/>
    </xf>
    <xf numFmtId="49" fontId="30" fillId="0" borderId="17" xfId="0" applyNumberFormat="1" applyFont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vertical="top" wrapText="1"/>
    </xf>
    <xf numFmtId="49" fontId="20" fillId="49" borderId="17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" fontId="20" fillId="0" borderId="17" xfId="0" applyNumberFormat="1" applyFont="1" applyFill="1" applyBorder="1" applyAlignment="1">
      <alignment horizontal="right" vertical="top" wrapText="1"/>
    </xf>
    <xf numFmtId="4" fontId="20" fillId="49" borderId="17" xfId="96" applyNumberFormat="1" applyFont="1" applyFill="1" applyBorder="1" applyAlignment="1">
      <alignment horizontal="right" vertical="top"/>
      <protection/>
    </xf>
    <xf numFmtId="4" fontId="30" fillId="0" borderId="17" xfId="96" applyNumberFormat="1" applyFont="1" applyBorder="1" applyAlignment="1">
      <alignment horizontal="right" vertical="top"/>
      <protection/>
    </xf>
    <xf numFmtId="4" fontId="30" fillId="0" borderId="17" xfId="0" applyNumberFormat="1" applyFont="1" applyFill="1" applyBorder="1" applyAlignment="1">
      <alignment horizontal="right" vertical="top" wrapText="1"/>
    </xf>
    <xf numFmtId="4" fontId="30" fillId="0" borderId="17" xfId="96" applyNumberFormat="1" applyFont="1" applyBorder="1">
      <alignment vertical="top"/>
      <protection/>
    </xf>
    <xf numFmtId="4" fontId="20" fillId="49" borderId="17" xfId="96" applyNumberFormat="1" applyFont="1" applyFill="1" applyBorder="1">
      <alignment vertical="top"/>
      <protection/>
    </xf>
    <xf numFmtId="4" fontId="20" fillId="0" borderId="17" xfId="96" applyNumberFormat="1" applyFont="1" applyFill="1" applyBorder="1">
      <alignment vertical="top"/>
      <protection/>
    </xf>
    <xf numFmtId="4" fontId="35" fillId="0" borderId="17" xfId="0" applyNumberFormat="1" applyFont="1" applyBorder="1" applyAlignment="1">
      <alignment vertical="justify"/>
    </xf>
    <xf numFmtId="49" fontId="33" fillId="0" borderId="17" xfId="0" applyNumberFormat="1" applyFont="1" applyBorder="1" applyAlignment="1">
      <alignment horizontal="left" vertical="top" wrapText="1"/>
    </xf>
    <xf numFmtId="3" fontId="20" fillId="0" borderId="17" xfId="96" applyNumberFormat="1" applyFont="1" applyBorder="1">
      <alignment vertical="top"/>
      <protection/>
    </xf>
    <xf numFmtId="0" fontId="30" fillId="0" borderId="17" xfId="0" applyNumberFormat="1" applyFont="1" applyBorder="1" applyAlignment="1" applyProtection="1">
      <alignment vertical="top" wrapText="1"/>
      <protection locked="0"/>
    </xf>
    <xf numFmtId="4" fontId="20" fillId="49" borderId="17" xfId="0" applyNumberFormat="1" applyFont="1" applyFill="1" applyBorder="1" applyAlignment="1">
      <alignment horizontal="right" vertical="top" wrapText="1"/>
    </xf>
    <xf numFmtId="4" fontId="30" fillId="0" borderId="17" xfId="96" applyNumberFormat="1" applyFont="1" applyFill="1" applyBorder="1">
      <alignment vertical="top"/>
      <protection/>
    </xf>
    <xf numFmtId="49" fontId="33" fillId="55" borderId="17" xfId="0" applyNumberFormat="1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horizontal="center" vertical="top" wrapText="1"/>
    </xf>
    <xf numFmtId="49" fontId="30" fillId="0" borderId="17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" fontId="20" fillId="0" borderId="17" xfId="96" applyNumberFormat="1" applyFont="1" applyBorder="1">
      <alignment vertical="top"/>
      <protection/>
    </xf>
    <xf numFmtId="4" fontId="33" fillId="0" borderId="17" xfId="0" applyNumberFormat="1" applyFont="1" applyFill="1" applyBorder="1" applyAlignment="1">
      <alignment horizontal="right" vertical="top" wrapText="1"/>
    </xf>
    <xf numFmtId="0" fontId="30" fillId="0" borderId="17" xfId="0" applyFont="1" applyFill="1" applyBorder="1" applyAlignment="1">
      <alignment horizontal="left" vertical="center" wrapText="1"/>
    </xf>
    <xf numFmtId="49" fontId="33" fillId="0" borderId="17" xfId="0" applyNumberFormat="1" applyFont="1" applyBorder="1" applyAlignment="1">
      <alignment horizontal="left" vertical="top" wrapText="1"/>
    </xf>
    <xf numFmtId="192" fontId="40" fillId="0" borderId="17" xfId="96" applyNumberFormat="1" applyFont="1" applyBorder="1" applyAlignment="1">
      <alignment vertical="top" wrapText="1"/>
      <protection/>
    </xf>
    <xf numFmtId="49" fontId="40" fillId="0" borderId="17" xfId="0" applyNumberFormat="1" applyFont="1" applyFill="1" applyBorder="1" applyAlignment="1">
      <alignment vertical="top" wrapText="1"/>
    </xf>
    <xf numFmtId="4" fontId="41" fillId="0" borderId="17" xfId="0" applyNumberFormat="1" applyFont="1" applyFill="1" applyBorder="1" applyAlignment="1">
      <alignment horizontal="right" vertical="top" wrapText="1"/>
    </xf>
    <xf numFmtId="4" fontId="40" fillId="0" borderId="17" xfId="96" applyNumberFormat="1" applyFont="1" applyBorder="1" applyAlignment="1">
      <alignment horizontal="right" vertical="top"/>
      <protection/>
    </xf>
    <xf numFmtId="3" fontId="41" fillId="0" borderId="17" xfId="96" applyNumberFormat="1" applyFont="1" applyBorder="1">
      <alignment vertical="top"/>
      <protection/>
    </xf>
    <xf numFmtId="192" fontId="39" fillId="0" borderId="17" xfId="96" applyNumberFormat="1" applyFont="1" applyBorder="1" applyAlignment="1">
      <alignment vertical="top" wrapText="1"/>
      <protection/>
    </xf>
    <xf numFmtId="49" fontId="33" fillId="0" borderId="17" xfId="0" applyNumberFormat="1" applyFont="1" applyFill="1" applyBorder="1" applyAlignment="1">
      <alignment horizontal="center" vertical="top" wrapText="1"/>
    </xf>
    <xf numFmtId="4" fontId="70" fillId="0" borderId="17" xfId="96" applyNumberFormat="1" applyFont="1" applyBorder="1">
      <alignment vertical="top"/>
      <protection/>
    </xf>
    <xf numFmtId="49" fontId="34" fillId="49" borderId="17" xfId="0" applyNumberFormat="1" applyFont="1" applyFill="1" applyBorder="1" applyAlignment="1" applyProtection="1">
      <alignment vertical="top" wrapText="1"/>
      <protection locked="0"/>
    </xf>
    <xf numFmtId="0" fontId="71" fillId="0" borderId="0" xfId="0" applyFont="1" applyAlignment="1">
      <alignment/>
    </xf>
    <xf numFmtId="4" fontId="72" fillId="0" borderId="17" xfId="96" applyNumberFormat="1" applyFont="1" applyBorder="1">
      <alignment vertical="top"/>
      <protection/>
    </xf>
    <xf numFmtId="0" fontId="30" fillId="0" borderId="17" xfId="0" applyNumberFormat="1" applyFont="1" applyBorder="1" applyAlignment="1">
      <alignment vertical="top" wrapText="1"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189" fontId="36" fillId="0" borderId="0" xfId="7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49" fontId="36" fillId="0" borderId="0" xfId="0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top" wrapText="1"/>
    </xf>
    <xf numFmtId="49" fontId="38" fillId="0" borderId="22" xfId="0" applyNumberFormat="1" applyFont="1" applyFill="1" applyBorder="1" applyAlignment="1">
      <alignment horizontal="center" vertical="top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SheetLayoutView="100" zoomScalePageLayoutView="0" workbookViewId="0" topLeftCell="B1">
      <pane xSplit="5" ySplit="7" topLeftCell="I32" activePane="bottomRight" state="frozen"/>
      <selection pane="topLeft" activeCell="B1" sqref="B1"/>
      <selection pane="topRight" activeCell="G1" sqref="G1"/>
      <selection pane="bottomLeft" activeCell="B7" sqref="B7"/>
      <selection pane="bottomRight" activeCell="E4" sqref="E4"/>
    </sheetView>
  </sheetViews>
  <sheetFormatPr defaultColWidth="9.16015625" defaultRowHeight="12.75"/>
  <cols>
    <col min="1" max="1" width="3.83203125" style="3" hidden="1" customWidth="1"/>
    <col min="2" max="2" width="14.16015625" style="9" customWidth="1"/>
    <col min="3" max="3" width="13.66015625" style="9" customWidth="1"/>
    <col min="4" max="4" width="16.5" style="9" customWidth="1"/>
    <col min="5" max="5" width="50.83203125" style="3" customWidth="1"/>
    <col min="6" max="6" width="66.66015625" style="3" customWidth="1"/>
    <col min="7" max="7" width="27.33203125" style="3" customWidth="1"/>
    <col min="8" max="8" width="17" style="3" customWidth="1"/>
    <col min="9" max="9" width="16.33203125" style="3" customWidth="1"/>
    <col min="10" max="10" width="18.16015625" style="3" customWidth="1"/>
    <col min="11" max="11" width="17.33203125" style="3" customWidth="1"/>
    <col min="12" max="16384" width="9.16015625" style="2" customWidth="1"/>
  </cols>
  <sheetData>
    <row r="1" spans="9:11" ht="82.5" customHeight="1">
      <c r="I1" s="81" t="s">
        <v>231</v>
      </c>
      <c r="J1" s="81"/>
      <c r="K1" s="81"/>
    </row>
    <row r="2" spans="1:11" ht="33.75" customHeight="1">
      <c r="A2" s="1"/>
      <c r="B2" s="76" t="s">
        <v>48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22.5">
      <c r="A3" s="1"/>
      <c r="B3" s="86">
        <v>17100000000</v>
      </c>
      <c r="C3" s="86"/>
      <c r="D3" s="39"/>
      <c r="E3" s="39"/>
      <c r="F3" s="39"/>
      <c r="G3" s="39"/>
      <c r="H3" s="39"/>
      <c r="I3" s="39"/>
      <c r="J3" s="39"/>
      <c r="K3" s="39"/>
    </row>
    <row r="4" spans="1:11" ht="12.75" customHeight="1">
      <c r="A4" s="1"/>
      <c r="B4" s="87" t="s">
        <v>38</v>
      </c>
      <c r="C4" s="87"/>
      <c r="D4" s="39"/>
      <c r="E4" s="39"/>
      <c r="F4" s="39"/>
      <c r="G4" s="39"/>
      <c r="H4" s="39"/>
      <c r="I4" s="39"/>
      <c r="J4" s="39"/>
      <c r="K4" s="39"/>
    </row>
    <row r="5" spans="2:11" ht="17.25">
      <c r="B5" s="10"/>
      <c r="C5" s="10"/>
      <c r="D5" s="10"/>
      <c r="E5" s="4"/>
      <c r="F5" s="13"/>
      <c r="G5" s="13"/>
      <c r="H5" s="13"/>
      <c r="I5" s="13"/>
      <c r="J5" s="14"/>
      <c r="K5" s="5" t="s">
        <v>44</v>
      </c>
    </row>
    <row r="6" spans="1:11" ht="28.5" customHeight="1">
      <c r="A6" s="12"/>
      <c r="B6" s="82" t="s">
        <v>45</v>
      </c>
      <c r="C6" s="82" t="s">
        <v>46</v>
      </c>
      <c r="D6" s="82" t="s">
        <v>29</v>
      </c>
      <c r="E6" s="82" t="s">
        <v>47</v>
      </c>
      <c r="F6" s="84" t="s">
        <v>30</v>
      </c>
      <c r="G6" s="84" t="s">
        <v>31</v>
      </c>
      <c r="H6" s="84" t="s">
        <v>32</v>
      </c>
      <c r="I6" s="73" t="s">
        <v>0</v>
      </c>
      <c r="J6" s="78" t="s">
        <v>1</v>
      </c>
      <c r="K6" s="79"/>
    </row>
    <row r="7" spans="1:11" ht="70.5" customHeight="1">
      <c r="A7" s="12"/>
      <c r="B7" s="83"/>
      <c r="C7" s="83"/>
      <c r="D7" s="83"/>
      <c r="E7" s="83"/>
      <c r="F7" s="85"/>
      <c r="G7" s="85"/>
      <c r="H7" s="85"/>
      <c r="I7" s="74"/>
      <c r="J7" s="6" t="s">
        <v>33</v>
      </c>
      <c r="K7" s="6" t="s">
        <v>34</v>
      </c>
    </row>
    <row r="8" spans="1:11" ht="15">
      <c r="A8" s="12"/>
      <c r="B8" s="22">
        <v>1</v>
      </c>
      <c r="C8" s="22">
        <v>2</v>
      </c>
      <c r="D8" s="22">
        <v>3</v>
      </c>
      <c r="E8" s="22">
        <v>4</v>
      </c>
      <c r="F8" s="6">
        <v>5</v>
      </c>
      <c r="G8" s="6">
        <v>6</v>
      </c>
      <c r="H8" s="6">
        <v>7</v>
      </c>
      <c r="I8" s="25">
        <v>8</v>
      </c>
      <c r="J8" s="6">
        <v>9</v>
      </c>
      <c r="K8" s="6">
        <v>10</v>
      </c>
    </row>
    <row r="9" spans="1:11" s="20" customFormat="1" ht="31.5" customHeight="1">
      <c r="A9" s="19"/>
      <c r="B9" s="17" t="s">
        <v>15</v>
      </c>
      <c r="C9" s="17"/>
      <c r="D9" s="38"/>
      <c r="E9" s="31" t="s">
        <v>6</v>
      </c>
      <c r="F9" s="23" t="s">
        <v>32</v>
      </c>
      <c r="G9" s="23"/>
      <c r="H9" s="45">
        <f aca="true" t="shared" si="0" ref="H9:H53">I9+J9</f>
        <v>1179800</v>
      </c>
      <c r="I9" s="45">
        <f>I10</f>
        <v>1179800</v>
      </c>
      <c r="J9" s="45">
        <f>J10</f>
        <v>0</v>
      </c>
      <c r="K9" s="45">
        <f>K10</f>
        <v>0</v>
      </c>
    </row>
    <row r="10" spans="1:11" s="20" customFormat="1" ht="31.5" customHeight="1">
      <c r="A10" s="19"/>
      <c r="B10" s="17" t="s">
        <v>16</v>
      </c>
      <c r="C10" s="17"/>
      <c r="D10" s="38"/>
      <c r="E10" s="31" t="s">
        <v>6</v>
      </c>
      <c r="F10" s="23" t="s">
        <v>32</v>
      </c>
      <c r="G10" s="23"/>
      <c r="H10" s="45">
        <f t="shared" si="0"/>
        <v>1179800</v>
      </c>
      <c r="I10" s="45">
        <f>SUM(I11:I14)</f>
        <v>1179800</v>
      </c>
      <c r="J10" s="45">
        <f>SUM(J11:J14)</f>
        <v>0</v>
      </c>
      <c r="K10" s="45">
        <f>SUM(K11:K14)</f>
        <v>0</v>
      </c>
    </row>
    <row r="11" spans="1:11" s="20" customFormat="1" ht="31.5" customHeight="1">
      <c r="A11" s="19"/>
      <c r="B11" s="18" t="s">
        <v>136</v>
      </c>
      <c r="C11" s="18" t="s">
        <v>14</v>
      </c>
      <c r="D11" s="18" t="s">
        <v>137</v>
      </c>
      <c r="E11" s="60" t="s">
        <v>138</v>
      </c>
      <c r="F11" s="28" t="s">
        <v>139</v>
      </c>
      <c r="G11" s="24" t="s">
        <v>140</v>
      </c>
      <c r="H11" s="40">
        <f aca="true" t="shared" si="1" ref="H11:H17">I11+J11</f>
        <v>50000</v>
      </c>
      <c r="I11" s="42">
        <v>50000</v>
      </c>
      <c r="J11" s="49"/>
      <c r="K11" s="49"/>
    </row>
    <row r="12" spans="1:11" s="20" customFormat="1" ht="47.25" customHeight="1">
      <c r="A12" s="19"/>
      <c r="B12" s="18" t="s">
        <v>51</v>
      </c>
      <c r="C12" s="18" t="s">
        <v>52</v>
      </c>
      <c r="D12" s="18" t="s">
        <v>4</v>
      </c>
      <c r="E12" s="48" t="s">
        <v>21</v>
      </c>
      <c r="F12" s="28" t="s">
        <v>53</v>
      </c>
      <c r="G12" s="24" t="s">
        <v>54</v>
      </c>
      <c r="H12" s="40">
        <f t="shared" si="1"/>
        <v>150000</v>
      </c>
      <c r="I12" s="42">
        <f>100000+50000</f>
        <v>150000</v>
      </c>
      <c r="J12" s="49"/>
      <c r="K12" s="49"/>
    </row>
    <row r="13" spans="1:12" s="20" customFormat="1" ht="47.25" customHeight="1">
      <c r="A13" s="19"/>
      <c r="B13" s="18" t="s">
        <v>141</v>
      </c>
      <c r="C13" s="18" t="s">
        <v>142</v>
      </c>
      <c r="D13" s="18" t="s">
        <v>14</v>
      </c>
      <c r="E13" s="60" t="s">
        <v>143</v>
      </c>
      <c r="F13" s="28" t="s">
        <v>215</v>
      </c>
      <c r="G13" s="24" t="s">
        <v>216</v>
      </c>
      <c r="H13" s="40">
        <f>I13+J13</f>
        <v>98000</v>
      </c>
      <c r="I13" s="42">
        <v>98000</v>
      </c>
      <c r="J13" s="49"/>
      <c r="K13" s="49"/>
      <c r="L13" s="70"/>
    </row>
    <row r="14" spans="1:11" s="20" customFormat="1" ht="63.75" customHeight="1">
      <c r="A14" s="19"/>
      <c r="B14" s="18" t="s">
        <v>141</v>
      </c>
      <c r="C14" s="18" t="s">
        <v>142</v>
      </c>
      <c r="D14" s="18" t="s">
        <v>14</v>
      </c>
      <c r="E14" s="60" t="s">
        <v>143</v>
      </c>
      <c r="F14" s="28" t="s">
        <v>144</v>
      </c>
      <c r="G14" s="24" t="s">
        <v>145</v>
      </c>
      <c r="H14" s="40">
        <f t="shared" si="1"/>
        <v>881800</v>
      </c>
      <c r="I14" s="42">
        <f>SUM(I15:I17)</f>
        <v>881800</v>
      </c>
      <c r="J14" s="42"/>
      <c r="K14" s="42"/>
    </row>
    <row r="15" spans="1:11" s="20" customFormat="1" ht="15.75">
      <c r="A15" s="19"/>
      <c r="B15" s="18"/>
      <c r="C15" s="18"/>
      <c r="D15" s="18"/>
      <c r="E15" s="60"/>
      <c r="F15" s="61" t="s">
        <v>146</v>
      </c>
      <c r="G15" s="62"/>
      <c r="H15" s="63">
        <f t="shared" si="1"/>
        <v>685400</v>
      </c>
      <c r="I15" s="64">
        <v>685400</v>
      </c>
      <c r="J15" s="65"/>
      <c r="K15" s="65"/>
    </row>
    <row r="16" spans="1:11" s="20" customFormat="1" ht="15.75">
      <c r="A16" s="19"/>
      <c r="B16" s="18"/>
      <c r="C16" s="18"/>
      <c r="D16" s="18"/>
      <c r="E16" s="60"/>
      <c r="F16" s="61" t="s">
        <v>147</v>
      </c>
      <c r="G16" s="62"/>
      <c r="H16" s="63">
        <f t="shared" si="1"/>
        <v>171900</v>
      </c>
      <c r="I16" s="64">
        <v>171900</v>
      </c>
      <c r="J16" s="65"/>
      <c r="K16" s="65"/>
    </row>
    <row r="17" spans="1:11" s="20" customFormat="1" ht="30.75">
      <c r="A17" s="19"/>
      <c r="B17" s="18"/>
      <c r="C17" s="18"/>
      <c r="D17" s="18"/>
      <c r="E17" s="60"/>
      <c r="F17" s="61" t="s">
        <v>148</v>
      </c>
      <c r="G17" s="62"/>
      <c r="H17" s="63">
        <f t="shared" si="1"/>
        <v>24500</v>
      </c>
      <c r="I17" s="64">
        <v>24500</v>
      </c>
      <c r="J17" s="65"/>
      <c r="K17" s="65"/>
    </row>
    <row r="18" spans="2:11" ht="34.5" customHeight="1">
      <c r="B18" s="17" t="s">
        <v>9</v>
      </c>
      <c r="C18" s="17"/>
      <c r="D18" s="38"/>
      <c r="E18" s="21" t="s">
        <v>28</v>
      </c>
      <c r="F18" s="23" t="s">
        <v>32</v>
      </c>
      <c r="G18" s="23"/>
      <c r="H18" s="41">
        <f t="shared" si="0"/>
        <v>-53900</v>
      </c>
      <c r="I18" s="41">
        <f>I19</f>
        <v>-53900</v>
      </c>
      <c r="J18" s="41">
        <f>J19</f>
        <v>0</v>
      </c>
      <c r="K18" s="41">
        <f>K19</f>
        <v>0</v>
      </c>
    </row>
    <row r="19" spans="2:11" ht="34.5" customHeight="1">
      <c r="B19" s="17" t="s">
        <v>10</v>
      </c>
      <c r="C19" s="17"/>
      <c r="D19" s="38"/>
      <c r="E19" s="21" t="s">
        <v>28</v>
      </c>
      <c r="F19" s="23" t="s">
        <v>32</v>
      </c>
      <c r="G19" s="23"/>
      <c r="H19" s="41">
        <f t="shared" si="0"/>
        <v>-53900</v>
      </c>
      <c r="I19" s="41">
        <f>SUM(I20:I23)</f>
        <v>-53900</v>
      </c>
      <c r="J19" s="41">
        <f>SUM(J20:J23)</f>
        <v>0</v>
      </c>
      <c r="K19" s="41">
        <f>SUM(K20:K23)</f>
        <v>0</v>
      </c>
    </row>
    <row r="20" spans="2:11" ht="34.5" customHeight="1">
      <c r="B20" s="18" t="s">
        <v>11</v>
      </c>
      <c r="C20" s="29" t="s">
        <v>12</v>
      </c>
      <c r="D20" s="29" t="s">
        <v>7</v>
      </c>
      <c r="E20" s="30" t="s">
        <v>13</v>
      </c>
      <c r="F20" s="28" t="s">
        <v>49</v>
      </c>
      <c r="G20" s="24" t="s">
        <v>50</v>
      </c>
      <c r="H20" s="40">
        <f t="shared" si="0"/>
        <v>110000</v>
      </c>
      <c r="I20" s="42">
        <v>110000</v>
      </c>
      <c r="J20" s="43"/>
      <c r="K20" s="40"/>
    </row>
    <row r="21" spans="2:11" ht="30.75">
      <c r="B21" s="18" t="s">
        <v>11</v>
      </c>
      <c r="C21" s="29" t="s">
        <v>12</v>
      </c>
      <c r="D21" s="29" t="s">
        <v>7</v>
      </c>
      <c r="E21" s="30" t="s">
        <v>13</v>
      </c>
      <c r="F21" s="50" t="s">
        <v>58</v>
      </c>
      <c r="G21" s="36" t="s">
        <v>59</v>
      </c>
      <c r="H21" s="40">
        <f t="shared" si="0"/>
        <v>-342000</v>
      </c>
      <c r="I21" s="42">
        <v>-342000</v>
      </c>
      <c r="J21" s="43"/>
      <c r="K21" s="40"/>
    </row>
    <row r="22" spans="2:11" ht="64.5" customHeight="1">
      <c r="B22" s="18" t="s">
        <v>159</v>
      </c>
      <c r="C22" s="29" t="s">
        <v>142</v>
      </c>
      <c r="D22" s="29" t="s">
        <v>14</v>
      </c>
      <c r="E22" s="30" t="s">
        <v>160</v>
      </c>
      <c r="F22" s="28" t="s">
        <v>150</v>
      </c>
      <c r="G22" s="24" t="s">
        <v>145</v>
      </c>
      <c r="H22" s="57">
        <f t="shared" si="0"/>
        <v>109100</v>
      </c>
      <c r="I22" s="42">
        <v>109100</v>
      </c>
      <c r="J22" s="43"/>
      <c r="K22" s="40"/>
    </row>
    <row r="23" spans="2:11" ht="51.75" customHeight="1">
      <c r="B23" s="18" t="s">
        <v>159</v>
      </c>
      <c r="C23" s="29" t="s">
        <v>142</v>
      </c>
      <c r="D23" s="29" t="s">
        <v>14</v>
      </c>
      <c r="E23" s="30" t="s">
        <v>160</v>
      </c>
      <c r="F23" s="66" t="s">
        <v>139</v>
      </c>
      <c r="G23" s="24" t="s">
        <v>140</v>
      </c>
      <c r="H23" s="57">
        <f t="shared" si="0"/>
        <v>69000</v>
      </c>
      <c r="I23" s="42">
        <v>69000</v>
      </c>
      <c r="J23" s="43"/>
      <c r="K23" s="40"/>
    </row>
    <row r="24" spans="2:11" ht="51.75" customHeight="1">
      <c r="B24" s="17" t="s">
        <v>161</v>
      </c>
      <c r="C24" s="17"/>
      <c r="D24" s="17"/>
      <c r="E24" s="31" t="s">
        <v>162</v>
      </c>
      <c r="F24" s="23" t="s">
        <v>32</v>
      </c>
      <c r="G24" s="23"/>
      <c r="H24" s="41">
        <f t="shared" si="0"/>
        <v>10909890</v>
      </c>
      <c r="I24" s="41">
        <f>I25</f>
        <v>10909890</v>
      </c>
      <c r="J24" s="41">
        <f>J25</f>
        <v>0</v>
      </c>
      <c r="K24" s="41">
        <f>K25</f>
        <v>0</v>
      </c>
    </row>
    <row r="25" spans="2:11" ht="51.75" customHeight="1">
      <c r="B25" s="17" t="s">
        <v>163</v>
      </c>
      <c r="C25" s="17"/>
      <c r="D25" s="17"/>
      <c r="E25" s="31" t="s">
        <v>162</v>
      </c>
      <c r="F25" s="23" t="s">
        <v>32</v>
      </c>
      <c r="G25" s="23"/>
      <c r="H25" s="41">
        <f t="shared" si="0"/>
        <v>10909890</v>
      </c>
      <c r="I25" s="41">
        <f>SUM(I26:I35)</f>
        <v>10909890</v>
      </c>
      <c r="J25" s="41">
        <f>SUM(J26:J35)</f>
        <v>0</v>
      </c>
      <c r="K25" s="41">
        <f>SUM(K26:K35)</f>
        <v>0</v>
      </c>
    </row>
    <row r="26" spans="2:11" ht="30.75">
      <c r="B26" s="18" t="s">
        <v>189</v>
      </c>
      <c r="C26" s="29">
        <v>2010</v>
      </c>
      <c r="D26" s="29" t="s">
        <v>190</v>
      </c>
      <c r="E26" s="30" t="s">
        <v>191</v>
      </c>
      <c r="F26" s="50" t="s">
        <v>192</v>
      </c>
      <c r="G26" s="36" t="s">
        <v>193</v>
      </c>
      <c r="H26" s="40">
        <f aca="true" t="shared" si="2" ref="H26:H35">I26+J26</f>
        <v>195000</v>
      </c>
      <c r="I26" s="42">
        <v>195000</v>
      </c>
      <c r="J26" s="43"/>
      <c r="K26" s="43"/>
    </row>
    <row r="27" spans="2:11" ht="46.5">
      <c r="B27" s="18" t="s">
        <v>189</v>
      </c>
      <c r="C27" s="29">
        <v>2010</v>
      </c>
      <c r="D27" s="29" t="s">
        <v>190</v>
      </c>
      <c r="E27" s="30" t="s">
        <v>191</v>
      </c>
      <c r="F27" s="50" t="s">
        <v>202</v>
      </c>
      <c r="G27" s="36" t="s">
        <v>229</v>
      </c>
      <c r="H27" s="40">
        <f t="shared" si="2"/>
        <v>291000</v>
      </c>
      <c r="I27" s="42">
        <v>291000</v>
      </c>
      <c r="J27" s="43"/>
      <c r="K27" s="43"/>
    </row>
    <row r="28" spans="2:11" ht="46.5">
      <c r="B28" s="18" t="s">
        <v>203</v>
      </c>
      <c r="C28" s="29">
        <v>2020</v>
      </c>
      <c r="D28" s="29" t="s">
        <v>204</v>
      </c>
      <c r="E28" s="30" t="s">
        <v>205</v>
      </c>
      <c r="F28" s="50" t="s">
        <v>202</v>
      </c>
      <c r="G28" s="36" t="s">
        <v>229</v>
      </c>
      <c r="H28" s="40">
        <f t="shared" si="2"/>
        <v>6474590</v>
      </c>
      <c r="I28" s="42">
        <f>3660000+1199000+1615590</f>
        <v>6474590</v>
      </c>
      <c r="J28" s="43"/>
      <c r="K28" s="43"/>
    </row>
    <row r="29" spans="2:11" ht="46.5">
      <c r="B29" s="18" t="s">
        <v>206</v>
      </c>
      <c r="C29" s="29">
        <v>2030</v>
      </c>
      <c r="D29" s="29" t="s">
        <v>207</v>
      </c>
      <c r="E29" s="30" t="s">
        <v>208</v>
      </c>
      <c r="F29" s="50" t="s">
        <v>202</v>
      </c>
      <c r="G29" s="36" t="s">
        <v>229</v>
      </c>
      <c r="H29" s="40">
        <f t="shared" si="2"/>
        <v>164000</v>
      </c>
      <c r="I29" s="42">
        <v>164000</v>
      </c>
      <c r="J29" s="43"/>
      <c r="K29" s="43"/>
    </row>
    <row r="30" spans="2:11" ht="46.5">
      <c r="B30" s="18" t="s">
        <v>209</v>
      </c>
      <c r="C30" s="29">
        <v>2040</v>
      </c>
      <c r="D30" s="29" t="s">
        <v>210</v>
      </c>
      <c r="E30" s="30" t="s">
        <v>211</v>
      </c>
      <c r="F30" s="50" t="s">
        <v>202</v>
      </c>
      <c r="G30" s="36" t="s">
        <v>229</v>
      </c>
      <c r="H30" s="40">
        <f t="shared" si="2"/>
        <v>3200000</v>
      </c>
      <c r="I30" s="42">
        <v>3200000</v>
      </c>
      <c r="J30" s="43"/>
      <c r="K30" s="43"/>
    </row>
    <row r="31" spans="2:11" ht="46.5">
      <c r="B31" s="18" t="s">
        <v>212</v>
      </c>
      <c r="C31" s="29">
        <v>2070</v>
      </c>
      <c r="D31" s="29" t="s">
        <v>213</v>
      </c>
      <c r="E31" s="30" t="s">
        <v>214</v>
      </c>
      <c r="F31" s="50" t="s">
        <v>202</v>
      </c>
      <c r="G31" s="36" t="s">
        <v>229</v>
      </c>
      <c r="H31" s="40">
        <f t="shared" si="2"/>
        <v>476000</v>
      </c>
      <c r="I31" s="42">
        <v>476000</v>
      </c>
      <c r="J31" s="43"/>
      <c r="K31" s="43"/>
    </row>
    <row r="32" spans="2:11" ht="46.5">
      <c r="B32" s="18" t="s">
        <v>194</v>
      </c>
      <c r="C32" s="29">
        <v>2100</v>
      </c>
      <c r="D32" s="29" t="s">
        <v>195</v>
      </c>
      <c r="E32" s="30" t="s">
        <v>196</v>
      </c>
      <c r="F32" s="50" t="s">
        <v>202</v>
      </c>
      <c r="G32" s="36" t="s">
        <v>229</v>
      </c>
      <c r="H32" s="40">
        <f t="shared" si="2"/>
        <v>10000</v>
      </c>
      <c r="I32" s="42">
        <v>10000</v>
      </c>
      <c r="J32" s="43"/>
      <c r="K32" s="43"/>
    </row>
    <row r="33" spans="2:11" ht="94.5" customHeight="1">
      <c r="B33" s="18" t="s">
        <v>194</v>
      </c>
      <c r="C33" s="29">
        <v>2100</v>
      </c>
      <c r="D33" s="29" t="s">
        <v>195</v>
      </c>
      <c r="E33" s="30" t="s">
        <v>196</v>
      </c>
      <c r="F33" s="50" t="s">
        <v>197</v>
      </c>
      <c r="G33" s="36" t="s">
        <v>198</v>
      </c>
      <c r="H33" s="40">
        <f t="shared" si="2"/>
        <v>-170000</v>
      </c>
      <c r="I33" s="42">
        <v>-170000</v>
      </c>
      <c r="J33" s="43"/>
      <c r="K33" s="40"/>
    </row>
    <row r="34" spans="2:11" ht="94.5" customHeight="1">
      <c r="B34" s="18" t="s">
        <v>199</v>
      </c>
      <c r="C34" s="67">
        <v>2152</v>
      </c>
      <c r="D34" s="29" t="s">
        <v>200</v>
      </c>
      <c r="E34" s="30" t="s">
        <v>201</v>
      </c>
      <c r="F34" s="50" t="s">
        <v>197</v>
      </c>
      <c r="G34" s="36" t="s">
        <v>198</v>
      </c>
      <c r="H34" s="40">
        <f t="shared" si="2"/>
        <v>170000</v>
      </c>
      <c r="I34" s="42">
        <v>170000</v>
      </c>
      <c r="J34" s="43"/>
      <c r="K34" s="40"/>
    </row>
    <row r="35" spans="2:11" ht="66" customHeight="1">
      <c r="B35" s="18" t="s">
        <v>164</v>
      </c>
      <c r="C35" s="18" t="s">
        <v>142</v>
      </c>
      <c r="D35" s="18" t="s">
        <v>14</v>
      </c>
      <c r="E35" s="60" t="s">
        <v>143</v>
      </c>
      <c r="F35" s="28" t="s">
        <v>150</v>
      </c>
      <c r="G35" s="24" t="s">
        <v>145</v>
      </c>
      <c r="H35" s="40">
        <f t="shared" si="2"/>
        <v>99300</v>
      </c>
      <c r="I35" s="42">
        <v>99300</v>
      </c>
      <c r="J35" s="43"/>
      <c r="K35" s="40"/>
    </row>
    <row r="36" spans="2:11" ht="30.75">
      <c r="B36" s="17" t="s">
        <v>22</v>
      </c>
      <c r="C36" s="17"/>
      <c r="D36" s="17"/>
      <c r="E36" s="21" t="s">
        <v>23</v>
      </c>
      <c r="F36" s="23" t="s">
        <v>32</v>
      </c>
      <c r="G36" s="23"/>
      <c r="H36" s="41">
        <f t="shared" si="0"/>
        <v>3124560</v>
      </c>
      <c r="I36" s="41">
        <f>I37</f>
        <v>3124560</v>
      </c>
      <c r="J36" s="41">
        <f>J37</f>
        <v>0</v>
      </c>
      <c r="K36" s="41">
        <f>K37</f>
        <v>0</v>
      </c>
    </row>
    <row r="37" spans="2:11" ht="30.75">
      <c r="B37" s="17" t="s">
        <v>24</v>
      </c>
      <c r="C37" s="17"/>
      <c r="D37" s="17"/>
      <c r="E37" s="21" t="s">
        <v>23</v>
      </c>
      <c r="F37" s="23" t="s">
        <v>32</v>
      </c>
      <c r="G37" s="23"/>
      <c r="H37" s="41">
        <f t="shared" si="0"/>
        <v>3124560</v>
      </c>
      <c r="I37" s="41">
        <f>SUM(I38:I41)</f>
        <v>3124560</v>
      </c>
      <c r="J37" s="41">
        <f>SUM(J38:J41)</f>
        <v>0</v>
      </c>
      <c r="K37" s="41">
        <f>SUM(K38:K41)</f>
        <v>0</v>
      </c>
    </row>
    <row r="38" spans="2:11" ht="78">
      <c r="B38" s="16" t="s">
        <v>39</v>
      </c>
      <c r="C38" s="16" t="s">
        <v>40</v>
      </c>
      <c r="D38" s="16" t="s">
        <v>3</v>
      </c>
      <c r="E38" s="26" t="s">
        <v>41</v>
      </c>
      <c r="F38" s="36" t="s">
        <v>42</v>
      </c>
      <c r="G38" s="36" t="s">
        <v>43</v>
      </c>
      <c r="H38" s="40">
        <f t="shared" si="0"/>
        <v>1412260</v>
      </c>
      <c r="I38" s="44">
        <v>1412260</v>
      </c>
      <c r="J38" s="44"/>
      <c r="K38" s="40"/>
    </row>
    <row r="39" spans="2:11" ht="30.75">
      <c r="B39" s="18" t="s">
        <v>25</v>
      </c>
      <c r="C39" s="32">
        <v>3241</v>
      </c>
      <c r="D39" s="33" t="s">
        <v>4</v>
      </c>
      <c r="E39" s="37" t="s">
        <v>21</v>
      </c>
      <c r="F39" s="34" t="s">
        <v>26</v>
      </c>
      <c r="G39" s="36" t="s">
        <v>37</v>
      </c>
      <c r="H39" s="40">
        <f t="shared" si="0"/>
        <v>421500</v>
      </c>
      <c r="I39" s="44">
        <f>71500+350000</f>
        <v>421500</v>
      </c>
      <c r="J39" s="44"/>
      <c r="K39" s="43"/>
    </row>
    <row r="40" spans="2:11" ht="30.75">
      <c r="B40" s="18" t="s">
        <v>122</v>
      </c>
      <c r="C40" s="32">
        <v>3242</v>
      </c>
      <c r="D40" s="33" t="s">
        <v>4</v>
      </c>
      <c r="E40" s="37" t="s">
        <v>123</v>
      </c>
      <c r="F40" s="34" t="s">
        <v>26</v>
      </c>
      <c r="G40" s="36" t="s">
        <v>37</v>
      </c>
      <c r="H40" s="40">
        <f t="shared" si="0"/>
        <v>1000000</v>
      </c>
      <c r="I40" s="44">
        <v>1000000</v>
      </c>
      <c r="J40" s="44"/>
      <c r="K40" s="43"/>
    </row>
    <row r="41" spans="2:11" ht="67.5" customHeight="1">
      <c r="B41" s="18" t="s">
        <v>158</v>
      </c>
      <c r="C41" s="18" t="s">
        <v>142</v>
      </c>
      <c r="D41" s="18" t="s">
        <v>14</v>
      </c>
      <c r="E41" s="60" t="s">
        <v>143</v>
      </c>
      <c r="F41" s="28" t="s">
        <v>150</v>
      </c>
      <c r="G41" s="24" t="s">
        <v>140</v>
      </c>
      <c r="H41" s="40">
        <f t="shared" si="0"/>
        <v>290800</v>
      </c>
      <c r="I41" s="44">
        <v>290800</v>
      </c>
      <c r="J41" s="44"/>
      <c r="K41" s="43"/>
    </row>
    <row r="42" spans="2:11" ht="30.75">
      <c r="B42" s="17" t="s">
        <v>173</v>
      </c>
      <c r="C42" s="17"/>
      <c r="D42" s="17"/>
      <c r="E42" s="21" t="s">
        <v>174</v>
      </c>
      <c r="F42" s="23" t="s">
        <v>32</v>
      </c>
      <c r="G42" s="23"/>
      <c r="H42" s="41">
        <f>I42+J42</f>
        <v>44600</v>
      </c>
      <c r="I42" s="41">
        <f aca="true" t="shared" si="3" ref="I42:K43">I43</f>
        <v>44600</v>
      </c>
      <c r="J42" s="41">
        <f t="shared" si="3"/>
        <v>0</v>
      </c>
      <c r="K42" s="41">
        <f t="shared" si="3"/>
        <v>0</v>
      </c>
    </row>
    <row r="43" spans="2:11" ht="30.75">
      <c r="B43" s="17" t="s">
        <v>175</v>
      </c>
      <c r="C43" s="17"/>
      <c r="D43" s="17"/>
      <c r="E43" s="21" t="s">
        <v>174</v>
      </c>
      <c r="F43" s="23" t="s">
        <v>32</v>
      </c>
      <c r="G43" s="23"/>
      <c r="H43" s="41">
        <f>I43+J43</f>
        <v>44600</v>
      </c>
      <c r="I43" s="41">
        <f t="shared" si="3"/>
        <v>44600</v>
      </c>
      <c r="J43" s="41">
        <f t="shared" si="3"/>
        <v>0</v>
      </c>
      <c r="K43" s="41">
        <f t="shared" si="3"/>
        <v>0</v>
      </c>
    </row>
    <row r="44" spans="2:11" ht="67.5" customHeight="1">
      <c r="B44" s="18" t="s">
        <v>176</v>
      </c>
      <c r="C44" s="18" t="s">
        <v>142</v>
      </c>
      <c r="D44" s="18" t="s">
        <v>14</v>
      </c>
      <c r="E44" s="60" t="s">
        <v>143</v>
      </c>
      <c r="F44" s="28" t="s">
        <v>150</v>
      </c>
      <c r="G44" s="24" t="s">
        <v>145</v>
      </c>
      <c r="H44" s="40">
        <f>I44+J44</f>
        <v>44600</v>
      </c>
      <c r="I44" s="42">
        <v>44600</v>
      </c>
      <c r="J44" s="43"/>
      <c r="K44" s="40"/>
    </row>
    <row r="45" spans="2:11" ht="30.75">
      <c r="B45" s="17" t="s">
        <v>124</v>
      </c>
      <c r="C45" s="17"/>
      <c r="D45" s="17"/>
      <c r="E45" s="21" t="s">
        <v>125</v>
      </c>
      <c r="F45" s="23" t="s">
        <v>32</v>
      </c>
      <c r="G45" s="23"/>
      <c r="H45" s="41">
        <f>I45+J45</f>
        <v>-238700</v>
      </c>
      <c r="I45" s="41">
        <f>I46</f>
        <v>-238700</v>
      </c>
      <c r="J45" s="41">
        <f>J46</f>
        <v>0</v>
      </c>
      <c r="K45" s="41">
        <f>K46</f>
        <v>0</v>
      </c>
    </row>
    <row r="46" spans="2:11" ht="30.75">
      <c r="B46" s="17" t="s">
        <v>126</v>
      </c>
      <c r="C46" s="17"/>
      <c r="D46" s="17"/>
      <c r="E46" s="21" t="s">
        <v>125</v>
      </c>
      <c r="F46" s="23" t="s">
        <v>32</v>
      </c>
      <c r="G46" s="23"/>
      <c r="H46" s="41">
        <f t="shared" si="0"/>
        <v>-238700</v>
      </c>
      <c r="I46" s="41">
        <f>SUM(I47:I50)</f>
        <v>-238700</v>
      </c>
      <c r="J46" s="41">
        <f>SUM(J47:J50)</f>
        <v>0</v>
      </c>
      <c r="K46" s="41">
        <f>SUM(K47:K50)</f>
        <v>0</v>
      </c>
    </row>
    <row r="47" spans="2:11" ht="30.75">
      <c r="B47" s="16" t="s">
        <v>127</v>
      </c>
      <c r="C47" s="16" t="s">
        <v>128</v>
      </c>
      <c r="D47" s="18" t="s">
        <v>129</v>
      </c>
      <c r="E47" s="53" t="s">
        <v>130</v>
      </c>
      <c r="F47" s="59" t="s">
        <v>131</v>
      </c>
      <c r="G47" s="24" t="s">
        <v>132</v>
      </c>
      <c r="H47" s="40">
        <f t="shared" si="0"/>
        <v>-200000</v>
      </c>
      <c r="I47" s="44">
        <v>-200000</v>
      </c>
      <c r="J47" s="44"/>
      <c r="K47" s="43"/>
    </row>
    <row r="48" spans="2:11" ht="30.75">
      <c r="B48" s="16" t="s">
        <v>133</v>
      </c>
      <c r="C48" s="16" t="s">
        <v>134</v>
      </c>
      <c r="D48" s="18" t="s">
        <v>87</v>
      </c>
      <c r="E48" s="53" t="s">
        <v>135</v>
      </c>
      <c r="F48" s="28" t="s">
        <v>98</v>
      </c>
      <c r="G48" s="24" t="s">
        <v>99</v>
      </c>
      <c r="H48" s="40">
        <f t="shared" si="0"/>
        <v>-200000</v>
      </c>
      <c r="I48" s="44">
        <v>-200000</v>
      </c>
      <c r="J48" s="44"/>
      <c r="K48" s="43"/>
    </row>
    <row r="49" spans="2:11" ht="63.75" customHeight="1">
      <c r="B49" s="18" t="s">
        <v>165</v>
      </c>
      <c r="C49" s="18" t="s">
        <v>142</v>
      </c>
      <c r="D49" s="18" t="s">
        <v>14</v>
      </c>
      <c r="E49" s="60" t="s">
        <v>166</v>
      </c>
      <c r="F49" s="28" t="s">
        <v>150</v>
      </c>
      <c r="G49" s="24" t="s">
        <v>145</v>
      </c>
      <c r="H49" s="57">
        <f t="shared" si="0"/>
        <v>104300</v>
      </c>
      <c r="I49" s="44">
        <v>104300</v>
      </c>
      <c r="J49" s="44"/>
      <c r="K49" s="43"/>
    </row>
    <row r="50" spans="2:11" ht="48" customHeight="1">
      <c r="B50" s="18" t="s">
        <v>165</v>
      </c>
      <c r="C50" s="18" t="s">
        <v>142</v>
      </c>
      <c r="D50" s="18" t="s">
        <v>14</v>
      </c>
      <c r="E50" s="60" t="s">
        <v>166</v>
      </c>
      <c r="F50" s="66" t="s">
        <v>139</v>
      </c>
      <c r="G50" s="24" t="s">
        <v>140</v>
      </c>
      <c r="H50" s="57">
        <f t="shared" si="0"/>
        <v>57000</v>
      </c>
      <c r="I50" s="44">
        <v>57000</v>
      </c>
      <c r="J50" s="44"/>
      <c r="K50" s="43"/>
    </row>
    <row r="51" spans="2:11" ht="30.75">
      <c r="B51" s="17" t="s">
        <v>8</v>
      </c>
      <c r="C51" s="17"/>
      <c r="D51" s="17"/>
      <c r="E51" s="21" t="s">
        <v>27</v>
      </c>
      <c r="F51" s="23" t="s">
        <v>32</v>
      </c>
      <c r="G51" s="23"/>
      <c r="H51" s="45">
        <f t="shared" si="0"/>
        <v>5645710</v>
      </c>
      <c r="I51" s="45">
        <f>I52</f>
        <v>5345710</v>
      </c>
      <c r="J51" s="45">
        <f>J52</f>
        <v>300000</v>
      </c>
      <c r="K51" s="45">
        <f>K52</f>
        <v>300000</v>
      </c>
    </row>
    <row r="52" spans="1:11" s="20" customFormat="1" ht="30.75">
      <c r="A52" s="19"/>
      <c r="B52" s="17" t="s">
        <v>8</v>
      </c>
      <c r="C52" s="17"/>
      <c r="D52" s="17"/>
      <c r="E52" s="21" t="s">
        <v>27</v>
      </c>
      <c r="F52" s="23" t="s">
        <v>32</v>
      </c>
      <c r="G52" s="23"/>
      <c r="H52" s="45">
        <f t="shared" si="0"/>
        <v>5645710</v>
      </c>
      <c r="I52" s="45">
        <f>SUM(I53:I59)</f>
        <v>5345710</v>
      </c>
      <c r="J52" s="45">
        <f>SUM(J53:J59)</f>
        <v>300000</v>
      </c>
      <c r="K52" s="45">
        <f>SUM(K53:K59)</f>
        <v>300000</v>
      </c>
    </row>
    <row r="53" spans="2:11" ht="46.5">
      <c r="B53" s="16" t="s">
        <v>66</v>
      </c>
      <c r="C53" s="16" t="s">
        <v>67</v>
      </c>
      <c r="D53" s="16" t="s">
        <v>3</v>
      </c>
      <c r="E53" s="26" t="s">
        <v>68</v>
      </c>
      <c r="F53" s="50" t="s">
        <v>58</v>
      </c>
      <c r="G53" s="36" t="s">
        <v>59</v>
      </c>
      <c r="H53" s="46">
        <f t="shared" si="0"/>
        <v>-94000</v>
      </c>
      <c r="I53" s="52">
        <v>-94000</v>
      </c>
      <c r="J53" s="46"/>
      <c r="K53" s="46"/>
    </row>
    <row r="54" spans="1:11" s="20" customFormat="1" ht="30.75">
      <c r="A54" s="19"/>
      <c r="B54" s="16" t="s">
        <v>55</v>
      </c>
      <c r="C54" s="16" t="s">
        <v>56</v>
      </c>
      <c r="D54" s="16" t="s">
        <v>3</v>
      </c>
      <c r="E54" s="26" t="s">
        <v>57</v>
      </c>
      <c r="F54" s="50" t="s">
        <v>58</v>
      </c>
      <c r="G54" s="36" t="s">
        <v>59</v>
      </c>
      <c r="H54" s="40">
        <f aca="true" t="shared" si="4" ref="H54:H108">I54+J54</f>
        <v>15000</v>
      </c>
      <c r="I54" s="44">
        <f>15000</f>
        <v>15000</v>
      </c>
      <c r="J54" s="44"/>
      <c r="K54" s="40"/>
    </row>
    <row r="55" spans="1:11" s="20" customFormat="1" ht="46.5">
      <c r="A55" s="19"/>
      <c r="B55" s="16" t="s">
        <v>60</v>
      </c>
      <c r="C55" s="16" t="s">
        <v>61</v>
      </c>
      <c r="D55" s="16" t="s">
        <v>2</v>
      </c>
      <c r="E55" s="26" t="s">
        <v>62</v>
      </c>
      <c r="F55" s="36" t="s">
        <v>20</v>
      </c>
      <c r="G55" s="36" t="s">
        <v>36</v>
      </c>
      <c r="H55" s="40">
        <f t="shared" si="4"/>
        <v>230254</v>
      </c>
      <c r="I55" s="44">
        <v>-69746</v>
      </c>
      <c r="J55" s="44">
        <v>300000</v>
      </c>
      <c r="K55" s="43">
        <f>J55</f>
        <v>300000</v>
      </c>
    </row>
    <row r="56" spans="2:11" ht="62.25">
      <c r="B56" s="16" t="s">
        <v>17</v>
      </c>
      <c r="C56" s="16" t="s">
        <v>18</v>
      </c>
      <c r="D56" s="16" t="s">
        <v>2</v>
      </c>
      <c r="E56" s="26" t="s">
        <v>19</v>
      </c>
      <c r="F56" s="36" t="s">
        <v>20</v>
      </c>
      <c r="G56" s="36" t="s">
        <v>36</v>
      </c>
      <c r="H56" s="40">
        <f t="shared" si="4"/>
        <v>5630000</v>
      </c>
      <c r="I56" s="44">
        <v>5630000</v>
      </c>
      <c r="J56" s="44"/>
      <c r="K56" s="40"/>
    </row>
    <row r="57" spans="2:11" ht="46.5">
      <c r="B57" s="16" t="s">
        <v>63</v>
      </c>
      <c r="C57" s="16" t="s">
        <v>64</v>
      </c>
      <c r="D57" s="16" t="s">
        <v>2</v>
      </c>
      <c r="E57" s="26" t="s">
        <v>65</v>
      </c>
      <c r="F57" s="36" t="s">
        <v>20</v>
      </c>
      <c r="G57" s="36" t="s">
        <v>36</v>
      </c>
      <c r="H57" s="40">
        <f t="shared" si="4"/>
        <v>-269544</v>
      </c>
      <c r="I57" s="44">
        <f>-69544-200000</f>
        <v>-269544</v>
      </c>
      <c r="J57" s="44"/>
      <c r="K57" s="40"/>
    </row>
    <row r="58" spans="2:11" ht="64.5" customHeight="1">
      <c r="B58" s="18" t="s">
        <v>167</v>
      </c>
      <c r="C58" s="18" t="s">
        <v>142</v>
      </c>
      <c r="D58" s="18" t="s">
        <v>14</v>
      </c>
      <c r="E58" s="60" t="s">
        <v>166</v>
      </c>
      <c r="F58" s="28" t="s">
        <v>150</v>
      </c>
      <c r="G58" s="24" t="s">
        <v>145</v>
      </c>
      <c r="H58" s="57">
        <f t="shared" si="4"/>
        <v>80000</v>
      </c>
      <c r="I58" s="44">
        <v>80000</v>
      </c>
      <c r="J58" s="44"/>
      <c r="K58" s="40"/>
    </row>
    <row r="59" spans="2:11" ht="48" customHeight="1">
      <c r="B59" s="18" t="s">
        <v>167</v>
      </c>
      <c r="C59" s="18" t="s">
        <v>142</v>
      </c>
      <c r="D59" s="18" t="s">
        <v>14</v>
      </c>
      <c r="E59" s="60" t="s">
        <v>166</v>
      </c>
      <c r="F59" s="66" t="s">
        <v>139</v>
      </c>
      <c r="G59" s="24" t="s">
        <v>140</v>
      </c>
      <c r="H59" s="57">
        <f t="shared" si="4"/>
        <v>54000</v>
      </c>
      <c r="I59" s="44">
        <v>54000</v>
      </c>
      <c r="J59" s="44"/>
      <c r="K59" s="40"/>
    </row>
    <row r="60" spans="2:11" ht="62.25">
      <c r="B60" s="17" t="s">
        <v>82</v>
      </c>
      <c r="C60" s="17"/>
      <c r="D60" s="17"/>
      <c r="E60" s="21" t="s">
        <v>83</v>
      </c>
      <c r="F60" s="23" t="s">
        <v>32</v>
      </c>
      <c r="G60" s="23"/>
      <c r="H60" s="51">
        <f>I60+J60</f>
        <v>-6502300</v>
      </c>
      <c r="I60" s="45">
        <f>I61</f>
        <v>237700</v>
      </c>
      <c r="J60" s="45">
        <f>J61</f>
        <v>-6740000</v>
      </c>
      <c r="K60" s="51">
        <f>K61</f>
        <v>-6740000</v>
      </c>
    </row>
    <row r="61" spans="2:11" ht="62.25">
      <c r="B61" s="17" t="s">
        <v>84</v>
      </c>
      <c r="C61" s="17"/>
      <c r="D61" s="17"/>
      <c r="E61" s="21" t="s">
        <v>83</v>
      </c>
      <c r="F61" s="23" t="s">
        <v>32</v>
      </c>
      <c r="G61" s="23"/>
      <c r="H61" s="51">
        <f>I61+J61</f>
        <v>-6502300</v>
      </c>
      <c r="I61" s="45">
        <f>SUM(I62:I65)</f>
        <v>237700</v>
      </c>
      <c r="J61" s="45">
        <f>SUM(J62:J65)</f>
        <v>-6740000</v>
      </c>
      <c r="K61" s="45">
        <f>SUM(K62:K65)</f>
        <v>-6740000</v>
      </c>
    </row>
    <row r="62" spans="2:11" ht="30.75">
      <c r="B62" s="16" t="s">
        <v>85</v>
      </c>
      <c r="C62" s="16" t="s">
        <v>86</v>
      </c>
      <c r="D62" s="16" t="s">
        <v>87</v>
      </c>
      <c r="E62" s="53" t="s">
        <v>88</v>
      </c>
      <c r="F62" s="24" t="s">
        <v>90</v>
      </c>
      <c r="G62" s="24" t="s">
        <v>91</v>
      </c>
      <c r="H62" s="40">
        <f t="shared" si="4"/>
        <v>100000</v>
      </c>
      <c r="I62" s="44">
        <v>100000</v>
      </c>
      <c r="J62" s="44"/>
      <c r="K62" s="40"/>
    </row>
    <row r="63" spans="2:11" ht="62.25">
      <c r="B63" s="16" t="s">
        <v>117</v>
      </c>
      <c r="C63" s="16" t="s">
        <v>118</v>
      </c>
      <c r="D63" s="16" t="s">
        <v>74</v>
      </c>
      <c r="E63" s="28" t="s">
        <v>119</v>
      </c>
      <c r="F63" s="24" t="s">
        <v>120</v>
      </c>
      <c r="G63" s="24" t="s">
        <v>121</v>
      </c>
      <c r="H63" s="40">
        <f t="shared" si="4"/>
        <v>3780000</v>
      </c>
      <c r="I63" s="44"/>
      <c r="J63" s="44">
        <v>3780000</v>
      </c>
      <c r="K63" s="43">
        <f>J63</f>
        <v>3780000</v>
      </c>
    </row>
    <row r="64" spans="2:11" ht="30.75">
      <c r="B64" s="16" t="s">
        <v>89</v>
      </c>
      <c r="C64" s="16" t="s">
        <v>78</v>
      </c>
      <c r="D64" s="16" t="s">
        <v>14</v>
      </c>
      <c r="E64" s="26" t="s">
        <v>79</v>
      </c>
      <c r="F64" s="24" t="s">
        <v>90</v>
      </c>
      <c r="G64" s="24" t="s">
        <v>91</v>
      </c>
      <c r="H64" s="40">
        <f t="shared" si="4"/>
        <v>-10520000</v>
      </c>
      <c r="I64" s="44"/>
      <c r="J64" s="43">
        <v>-10520000</v>
      </c>
      <c r="K64" s="43">
        <f>J64</f>
        <v>-10520000</v>
      </c>
    </row>
    <row r="65" spans="2:11" ht="66.75" customHeight="1">
      <c r="B65" s="18" t="s">
        <v>156</v>
      </c>
      <c r="C65" s="18" t="s">
        <v>142</v>
      </c>
      <c r="D65" s="18" t="s">
        <v>14</v>
      </c>
      <c r="E65" s="60" t="s">
        <v>143</v>
      </c>
      <c r="F65" s="28" t="s">
        <v>150</v>
      </c>
      <c r="G65" s="24" t="s">
        <v>145</v>
      </c>
      <c r="H65" s="40">
        <f aca="true" t="shared" si="5" ref="H65:H74">I65+J65</f>
        <v>137700</v>
      </c>
      <c r="I65" s="44">
        <v>137700</v>
      </c>
      <c r="J65" s="43"/>
      <c r="K65" s="43"/>
    </row>
    <row r="66" spans="2:11" ht="46.5">
      <c r="B66" s="17" t="s">
        <v>177</v>
      </c>
      <c r="C66" s="17"/>
      <c r="D66" s="17"/>
      <c r="E66" s="21" t="s">
        <v>178</v>
      </c>
      <c r="F66" s="23" t="s">
        <v>32</v>
      </c>
      <c r="G66" s="23"/>
      <c r="H66" s="45">
        <f t="shared" si="5"/>
        <v>1588700</v>
      </c>
      <c r="I66" s="45">
        <f>I67</f>
        <v>148700</v>
      </c>
      <c r="J66" s="45">
        <f>J67</f>
        <v>1440000</v>
      </c>
      <c r="K66" s="45">
        <f>K67</f>
        <v>0</v>
      </c>
    </row>
    <row r="67" spans="2:11" ht="46.5">
      <c r="B67" s="17" t="s">
        <v>179</v>
      </c>
      <c r="C67" s="17"/>
      <c r="D67" s="17"/>
      <c r="E67" s="21" t="s">
        <v>178</v>
      </c>
      <c r="F67" s="23" t="s">
        <v>32</v>
      </c>
      <c r="G67" s="23"/>
      <c r="H67" s="45">
        <f t="shared" si="5"/>
        <v>1588700</v>
      </c>
      <c r="I67" s="45">
        <f>SUM(I68:I71)</f>
        <v>148700</v>
      </c>
      <c r="J67" s="45">
        <f>SUM(J68:J71)</f>
        <v>1440000</v>
      </c>
      <c r="K67" s="45">
        <f>SUM(K68:K71)</f>
        <v>0</v>
      </c>
    </row>
    <row r="68" spans="2:11" ht="30.75">
      <c r="B68" s="16" t="s">
        <v>217</v>
      </c>
      <c r="C68" s="16" t="s">
        <v>218</v>
      </c>
      <c r="D68" s="16" t="s">
        <v>219</v>
      </c>
      <c r="E68" s="26" t="s">
        <v>220</v>
      </c>
      <c r="F68" s="24" t="s">
        <v>221</v>
      </c>
      <c r="G68" s="24" t="s">
        <v>222</v>
      </c>
      <c r="H68" s="57">
        <f>I68+J68</f>
        <v>-1260000</v>
      </c>
      <c r="I68" s="71"/>
      <c r="J68" s="43">
        <v>-1260000</v>
      </c>
      <c r="K68" s="57"/>
    </row>
    <row r="69" spans="2:11" ht="30.75">
      <c r="B69" s="16" t="s">
        <v>226</v>
      </c>
      <c r="C69" s="16" t="s">
        <v>227</v>
      </c>
      <c r="D69" s="16" t="s">
        <v>14</v>
      </c>
      <c r="E69" s="72" t="s">
        <v>228</v>
      </c>
      <c r="F69" s="24" t="s">
        <v>221</v>
      </c>
      <c r="G69" s="24" t="s">
        <v>222</v>
      </c>
      <c r="H69" s="57">
        <f>I69+J69</f>
        <v>2700000</v>
      </c>
      <c r="I69" s="71"/>
      <c r="J69" s="43">
        <v>2700000</v>
      </c>
      <c r="K69" s="57"/>
    </row>
    <row r="70" spans="2:11" ht="61.5" customHeight="1">
      <c r="B70" s="18" t="s">
        <v>180</v>
      </c>
      <c r="C70" s="18" t="s">
        <v>142</v>
      </c>
      <c r="D70" s="18" t="s">
        <v>14</v>
      </c>
      <c r="E70" s="60" t="s">
        <v>143</v>
      </c>
      <c r="F70" s="28" t="s">
        <v>150</v>
      </c>
      <c r="G70" s="24" t="s">
        <v>145</v>
      </c>
      <c r="H70" s="57">
        <f t="shared" si="5"/>
        <v>118700</v>
      </c>
      <c r="I70" s="44">
        <v>118700</v>
      </c>
      <c r="J70" s="43"/>
      <c r="K70" s="43"/>
    </row>
    <row r="71" spans="2:11" ht="46.5" customHeight="1">
      <c r="B71" s="18" t="s">
        <v>180</v>
      </c>
      <c r="C71" s="18" t="s">
        <v>142</v>
      </c>
      <c r="D71" s="18" t="s">
        <v>14</v>
      </c>
      <c r="E71" s="60" t="s">
        <v>143</v>
      </c>
      <c r="F71" s="66" t="s">
        <v>139</v>
      </c>
      <c r="G71" s="24" t="s">
        <v>140</v>
      </c>
      <c r="H71" s="57">
        <f t="shared" si="5"/>
        <v>30000</v>
      </c>
      <c r="I71" s="44">
        <v>30000</v>
      </c>
      <c r="J71" s="43"/>
      <c r="K71" s="43"/>
    </row>
    <row r="72" spans="2:11" ht="48" customHeight="1">
      <c r="B72" s="17" t="s">
        <v>169</v>
      </c>
      <c r="C72" s="17"/>
      <c r="D72" s="17"/>
      <c r="E72" s="21" t="s">
        <v>170</v>
      </c>
      <c r="F72" s="23" t="s">
        <v>32</v>
      </c>
      <c r="G72" s="23"/>
      <c r="H72" s="45">
        <f t="shared" si="5"/>
        <v>96900</v>
      </c>
      <c r="I72" s="45">
        <f aca="true" t="shared" si="6" ref="I72:K73">I73</f>
        <v>96900</v>
      </c>
      <c r="J72" s="45">
        <f t="shared" si="6"/>
        <v>0</v>
      </c>
      <c r="K72" s="45">
        <f t="shared" si="6"/>
        <v>0</v>
      </c>
    </row>
    <row r="73" spans="2:11" ht="48" customHeight="1">
      <c r="B73" s="17" t="s">
        <v>171</v>
      </c>
      <c r="C73" s="17"/>
      <c r="D73" s="17"/>
      <c r="E73" s="21" t="s">
        <v>170</v>
      </c>
      <c r="F73" s="23" t="s">
        <v>32</v>
      </c>
      <c r="G73" s="23"/>
      <c r="H73" s="45">
        <f t="shared" si="5"/>
        <v>96900</v>
      </c>
      <c r="I73" s="45">
        <f t="shared" si="6"/>
        <v>96900</v>
      </c>
      <c r="J73" s="45">
        <f t="shared" si="6"/>
        <v>0</v>
      </c>
      <c r="K73" s="45">
        <f t="shared" si="6"/>
        <v>0</v>
      </c>
    </row>
    <row r="74" spans="2:11" ht="60.75" customHeight="1">
      <c r="B74" s="18" t="s">
        <v>172</v>
      </c>
      <c r="C74" s="18" t="s">
        <v>142</v>
      </c>
      <c r="D74" s="18" t="s">
        <v>14</v>
      </c>
      <c r="E74" s="60" t="s">
        <v>143</v>
      </c>
      <c r="F74" s="28" t="s">
        <v>150</v>
      </c>
      <c r="G74" s="24" t="s">
        <v>145</v>
      </c>
      <c r="H74" s="57">
        <f t="shared" si="5"/>
        <v>96900</v>
      </c>
      <c r="I74" s="44">
        <v>96900</v>
      </c>
      <c r="J74" s="68"/>
      <c r="K74" s="57"/>
    </row>
    <row r="75" spans="2:11" ht="30.75">
      <c r="B75" s="17" t="s">
        <v>92</v>
      </c>
      <c r="C75" s="17"/>
      <c r="D75" s="17"/>
      <c r="E75" s="21" t="s">
        <v>93</v>
      </c>
      <c r="F75" s="23" t="s">
        <v>32</v>
      </c>
      <c r="G75" s="23"/>
      <c r="H75" s="45">
        <f t="shared" si="4"/>
        <v>-705800</v>
      </c>
      <c r="I75" s="45">
        <f>I76</f>
        <v>-705800</v>
      </c>
      <c r="J75" s="45">
        <f>J76</f>
        <v>0</v>
      </c>
      <c r="K75" s="45">
        <f>K76</f>
        <v>0</v>
      </c>
    </row>
    <row r="76" spans="2:11" ht="30.75">
      <c r="B76" s="17" t="s">
        <v>94</v>
      </c>
      <c r="C76" s="17"/>
      <c r="D76" s="17"/>
      <c r="E76" s="21" t="s">
        <v>93</v>
      </c>
      <c r="F76" s="23" t="s">
        <v>32</v>
      </c>
      <c r="G76" s="23"/>
      <c r="H76" s="45">
        <f t="shared" si="4"/>
        <v>-705800</v>
      </c>
      <c r="I76" s="45">
        <f>SUM(I77:I81)</f>
        <v>-705800</v>
      </c>
      <c r="J76" s="45">
        <f>SUM(J77:J81)</f>
        <v>0</v>
      </c>
      <c r="K76" s="45">
        <f>SUM(K77:K81)</f>
        <v>0</v>
      </c>
    </row>
    <row r="77" spans="2:11" ht="30.75">
      <c r="B77" s="18" t="s">
        <v>100</v>
      </c>
      <c r="C77" s="18" t="s">
        <v>101</v>
      </c>
      <c r="D77" s="16" t="s">
        <v>102</v>
      </c>
      <c r="E77" s="26" t="s">
        <v>103</v>
      </c>
      <c r="F77" s="24" t="s">
        <v>104</v>
      </c>
      <c r="G77" s="24" t="s">
        <v>105</v>
      </c>
      <c r="H77" s="57">
        <f t="shared" si="4"/>
        <v>-100000</v>
      </c>
      <c r="I77" s="44">
        <v>-100000</v>
      </c>
      <c r="J77" s="44"/>
      <c r="K77" s="57"/>
    </row>
    <row r="78" spans="2:11" ht="30.75">
      <c r="B78" s="54">
        <v>2418831</v>
      </c>
      <c r="C78" s="54">
        <v>8831</v>
      </c>
      <c r="D78" s="55">
        <v>1060</v>
      </c>
      <c r="E78" s="56" t="s">
        <v>95</v>
      </c>
      <c r="F78" s="24" t="s">
        <v>96</v>
      </c>
      <c r="G78" s="24" t="s">
        <v>97</v>
      </c>
      <c r="H78" s="57">
        <f t="shared" si="4"/>
        <v>-580000</v>
      </c>
      <c r="I78" s="44">
        <v>-580000</v>
      </c>
      <c r="J78" s="44"/>
      <c r="K78" s="57"/>
    </row>
    <row r="79" spans="2:11" ht="30.75">
      <c r="B79" s="54">
        <v>2418831</v>
      </c>
      <c r="C79" s="54">
        <v>8831</v>
      </c>
      <c r="D79" s="55">
        <v>1060</v>
      </c>
      <c r="E79" s="56" t="s">
        <v>95</v>
      </c>
      <c r="F79" s="28" t="s">
        <v>98</v>
      </c>
      <c r="G79" s="28" t="s">
        <v>99</v>
      </c>
      <c r="H79" s="57">
        <f t="shared" si="4"/>
        <v>-200000</v>
      </c>
      <c r="I79" s="44">
        <v>-200000</v>
      </c>
      <c r="J79" s="44"/>
      <c r="K79" s="57"/>
    </row>
    <row r="80" spans="2:11" ht="63.75" customHeight="1">
      <c r="B80" s="18" t="s">
        <v>157</v>
      </c>
      <c r="C80" s="18" t="s">
        <v>142</v>
      </c>
      <c r="D80" s="18" t="s">
        <v>14</v>
      </c>
      <c r="E80" s="60" t="s">
        <v>143</v>
      </c>
      <c r="F80" s="28" t="s">
        <v>150</v>
      </c>
      <c r="G80" s="24" t="s">
        <v>145</v>
      </c>
      <c r="H80" s="57">
        <f t="shared" si="4"/>
        <v>144200</v>
      </c>
      <c r="I80" s="44">
        <v>144200</v>
      </c>
      <c r="J80" s="44"/>
      <c r="K80" s="57"/>
    </row>
    <row r="81" spans="2:11" ht="48" customHeight="1">
      <c r="B81" s="18" t="s">
        <v>157</v>
      </c>
      <c r="C81" s="18" t="s">
        <v>142</v>
      </c>
      <c r="D81" s="18" t="s">
        <v>14</v>
      </c>
      <c r="E81" s="60" t="s">
        <v>143</v>
      </c>
      <c r="F81" s="66" t="s">
        <v>139</v>
      </c>
      <c r="G81" s="24" t="s">
        <v>140</v>
      </c>
      <c r="H81" s="57">
        <f t="shared" si="4"/>
        <v>30000</v>
      </c>
      <c r="I81" s="44">
        <v>30000</v>
      </c>
      <c r="J81" s="44"/>
      <c r="K81" s="57"/>
    </row>
    <row r="82" spans="2:11" ht="46.5">
      <c r="B82" s="17" t="s">
        <v>106</v>
      </c>
      <c r="C82" s="17"/>
      <c r="D82" s="17"/>
      <c r="E82" s="21" t="s">
        <v>107</v>
      </c>
      <c r="F82" s="23" t="s">
        <v>32</v>
      </c>
      <c r="G82" s="23"/>
      <c r="H82" s="45">
        <f t="shared" si="4"/>
        <v>-241600</v>
      </c>
      <c r="I82" s="45">
        <f>I83</f>
        <v>-241600</v>
      </c>
      <c r="J82" s="45">
        <f>J83</f>
        <v>0</v>
      </c>
      <c r="K82" s="45">
        <f>K83</f>
        <v>0</v>
      </c>
    </row>
    <row r="83" spans="2:11" ht="46.5">
      <c r="B83" s="17" t="s">
        <v>108</v>
      </c>
      <c r="C83" s="17"/>
      <c r="D83" s="17"/>
      <c r="E83" s="21" t="s">
        <v>107</v>
      </c>
      <c r="F83" s="23" t="s">
        <v>32</v>
      </c>
      <c r="G83" s="23"/>
      <c r="H83" s="45">
        <f t="shared" si="4"/>
        <v>-241600</v>
      </c>
      <c r="I83" s="45">
        <f>SUM(I84:I85)</f>
        <v>-241600</v>
      </c>
      <c r="J83" s="45">
        <f>SUM(J84:J85)</f>
        <v>0</v>
      </c>
      <c r="K83" s="45">
        <f>SUM(K84:K85)</f>
        <v>0</v>
      </c>
    </row>
    <row r="84" spans="2:11" ht="30.75">
      <c r="B84" s="16" t="s">
        <v>109</v>
      </c>
      <c r="C84" s="16" t="s">
        <v>73</v>
      </c>
      <c r="D84" s="16" t="s">
        <v>74</v>
      </c>
      <c r="E84" s="36" t="s">
        <v>75</v>
      </c>
      <c r="F84" s="28" t="s">
        <v>110</v>
      </c>
      <c r="G84" s="28" t="s">
        <v>111</v>
      </c>
      <c r="H84" s="57">
        <f t="shared" si="4"/>
        <v>-300000</v>
      </c>
      <c r="I84" s="44">
        <v>-300000</v>
      </c>
      <c r="J84" s="57"/>
      <c r="K84" s="57"/>
    </row>
    <row r="85" spans="2:11" ht="65.25" customHeight="1">
      <c r="B85" s="18" t="s">
        <v>151</v>
      </c>
      <c r="C85" s="18" t="s">
        <v>142</v>
      </c>
      <c r="D85" s="18" t="s">
        <v>14</v>
      </c>
      <c r="E85" s="60" t="s">
        <v>143</v>
      </c>
      <c r="F85" s="28" t="s">
        <v>150</v>
      </c>
      <c r="G85" s="24" t="s">
        <v>145</v>
      </c>
      <c r="H85" s="57">
        <f t="shared" si="4"/>
        <v>58400</v>
      </c>
      <c r="I85" s="44">
        <v>58400</v>
      </c>
      <c r="J85" s="57"/>
      <c r="K85" s="57"/>
    </row>
    <row r="86" spans="2:11" ht="30.75">
      <c r="B86" s="17" t="s">
        <v>69</v>
      </c>
      <c r="C86" s="17"/>
      <c r="D86" s="17"/>
      <c r="E86" s="21" t="s">
        <v>70</v>
      </c>
      <c r="F86" s="23" t="s">
        <v>32</v>
      </c>
      <c r="G86" s="23"/>
      <c r="H86" s="51">
        <f t="shared" si="4"/>
        <v>211700</v>
      </c>
      <c r="I86" s="45">
        <f>I87</f>
        <v>-1565150</v>
      </c>
      <c r="J86" s="45">
        <f>J87</f>
        <v>1776850</v>
      </c>
      <c r="K86" s="51">
        <f>K87</f>
        <v>1776850</v>
      </c>
    </row>
    <row r="87" spans="2:11" ht="30.75">
      <c r="B87" s="17" t="s">
        <v>71</v>
      </c>
      <c r="C87" s="17"/>
      <c r="D87" s="17"/>
      <c r="E87" s="21" t="s">
        <v>70</v>
      </c>
      <c r="F87" s="23" t="s">
        <v>32</v>
      </c>
      <c r="G87" s="23"/>
      <c r="H87" s="51">
        <f t="shared" si="4"/>
        <v>211700</v>
      </c>
      <c r="I87" s="45">
        <f>SUM(I88:I91)</f>
        <v>-1565150</v>
      </c>
      <c r="J87" s="45">
        <f>SUM(J88:J91)</f>
        <v>1776850</v>
      </c>
      <c r="K87" s="45">
        <f>SUM(K88:K91)</f>
        <v>1776850</v>
      </c>
    </row>
    <row r="88" spans="2:11" ht="72" customHeight="1">
      <c r="B88" s="29" t="s">
        <v>72</v>
      </c>
      <c r="C88" s="29" t="s">
        <v>73</v>
      </c>
      <c r="D88" s="29" t="s">
        <v>74</v>
      </c>
      <c r="E88" s="26" t="s">
        <v>75</v>
      </c>
      <c r="F88" s="30" t="s">
        <v>76</v>
      </c>
      <c r="G88" s="24" t="s">
        <v>80</v>
      </c>
      <c r="H88" s="40">
        <f t="shared" si="4"/>
        <v>-2905000</v>
      </c>
      <c r="I88" s="52">
        <v>-2905000</v>
      </c>
      <c r="J88" s="52"/>
      <c r="K88" s="46"/>
    </row>
    <row r="89" spans="2:11" ht="66.75" customHeight="1">
      <c r="B89" s="29" t="s">
        <v>77</v>
      </c>
      <c r="C89" s="29" t="s">
        <v>78</v>
      </c>
      <c r="D89" s="29" t="s">
        <v>14</v>
      </c>
      <c r="E89" s="26" t="s">
        <v>79</v>
      </c>
      <c r="F89" s="30" t="s">
        <v>76</v>
      </c>
      <c r="G89" s="24" t="s">
        <v>80</v>
      </c>
      <c r="H89" s="40">
        <f t="shared" si="4"/>
        <v>2905000</v>
      </c>
      <c r="I89" s="52">
        <f>1187350-59200</f>
        <v>1128150</v>
      </c>
      <c r="J89" s="52">
        <f>1717650+59200</f>
        <v>1776850</v>
      </c>
      <c r="K89" s="52">
        <f>1717650+59200</f>
        <v>1776850</v>
      </c>
    </row>
    <row r="90" spans="2:11" ht="66.75" customHeight="1">
      <c r="B90" s="18" t="s">
        <v>149</v>
      </c>
      <c r="C90" s="18" t="s">
        <v>142</v>
      </c>
      <c r="D90" s="18" t="s">
        <v>14</v>
      </c>
      <c r="E90" s="60" t="s">
        <v>143</v>
      </c>
      <c r="F90" s="28" t="s">
        <v>150</v>
      </c>
      <c r="G90" s="24" t="s">
        <v>145</v>
      </c>
      <c r="H90" s="40">
        <f aca="true" t="shared" si="7" ref="H90:H97">I90+J90</f>
        <v>181700</v>
      </c>
      <c r="I90" s="52">
        <v>181700</v>
      </c>
      <c r="J90" s="52"/>
      <c r="K90" s="52"/>
    </row>
    <row r="91" spans="2:11" ht="48.75" customHeight="1">
      <c r="B91" s="18" t="s">
        <v>149</v>
      </c>
      <c r="C91" s="18" t="s">
        <v>142</v>
      </c>
      <c r="D91" s="18" t="s">
        <v>14</v>
      </c>
      <c r="E91" s="60" t="s">
        <v>143</v>
      </c>
      <c r="F91" s="66" t="s">
        <v>139</v>
      </c>
      <c r="G91" s="24" t="s">
        <v>140</v>
      </c>
      <c r="H91" s="40">
        <f t="shared" si="7"/>
        <v>30000</v>
      </c>
      <c r="I91" s="52">
        <v>30000</v>
      </c>
      <c r="J91" s="52"/>
      <c r="K91" s="52"/>
    </row>
    <row r="92" spans="2:11" ht="30.75">
      <c r="B92" s="17" t="s">
        <v>181</v>
      </c>
      <c r="C92" s="17"/>
      <c r="D92" s="17"/>
      <c r="E92" s="21" t="s">
        <v>182</v>
      </c>
      <c r="F92" s="23" t="s">
        <v>32</v>
      </c>
      <c r="G92" s="23"/>
      <c r="H92" s="45">
        <f t="shared" si="7"/>
        <v>-1265100</v>
      </c>
      <c r="I92" s="45">
        <f>I93</f>
        <v>174900</v>
      </c>
      <c r="J92" s="45">
        <f>J93</f>
        <v>-1440000</v>
      </c>
      <c r="K92" s="45">
        <f>K93</f>
        <v>0</v>
      </c>
    </row>
    <row r="93" spans="2:11" ht="30.75">
      <c r="B93" s="17" t="s">
        <v>183</v>
      </c>
      <c r="C93" s="17"/>
      <c r="D93" s="17"/>
      <c r="E93" s="21" t="s">
        <v>182</v>
      </c>
      <c r="F93" s="23" t="s">
        <v>32</v>
      </c>
      <c r="G93" s="23"/>
      <c r="H93" s="45">
        <f t="shared" si="7"/>
        <v>-1265100</v>
      </c>
      <c r="I93" s="45">
        <f>I96+I97+I94+I95</f>
        <v>174900</v>
      </c>
      <c r="J93" s="45">
        <f>J96+J97+J94+J95</f>
        <v>-1440000</v>
      </c>
      <c r="K93" s="45">
        <f>K96+K97+K94+K95</f>
        <v>0</v>
      </c>
    </row>
    <row r="94" spans="2:11" ht="30.75">
      <c r="B94" s="16" t="s">
        <v>223</v>
      </c>
      <c r="C94" s="16" t="s">
        <v>218</v>
      </c>
      <c r="D94" s="16" t="s">
        <v>219</v>
      </c>
      <c r="E94" s="26" t="s">
        <v>220</v>
      </c>
      <c r="F94" s="24" t="s">
        <v>221</v>
      </c>
      <c r="G94" s="24" t="s">
        <v>222</v>
      </c>
      <c r="H94" s="57">
        <f t="shared" si="7"/>
        <v>-1305000</v>
      </c>
      <c r="I94" s="57"/>
      <c r="J94" s="44">
        <v>-1305000</v>
      </c>
      <c r="K94" s="57"/>
    </row>
    <row r="95" spans="2:11" ht="46.5">
      <c r="B95" s="16" t="s">
        <v>223</v>
      </c>
      <c r="C95" s="16" t="s">
        <v>218</v>
      </c>
      <c r="D95" s="16" t="s">
        <v>219</v>
      </c>
      <c r="E95" s="26" t="s">
        <v>220</v>
      </c>
      <c r="F95" s="24" t="s">
        <v>224</v>
      </c>
      <c r="G95" s="24" t="s">
        <v>225</v>
      </c>
      <c r="H95" s="57">
        <f t="shared" si="7"/>
        <v>-135000</v>
      </c>
      <c r="I95" s="57"/>
      <c r="J95" s="44">
        <v>-135000</v>
      </c>
      <c r="K95" s="57"/>
    </row>
    <row r="96" spans="2:11" ht="66.75" customHeight="1">
      <c r="B96" s="18" t="s">
        <v>184</v>
      </c>
      <c r="C96" s="18" t="s">
        <v>142</v>
      </c>
      <c r="D96" s="18" t="s">
        <v>14</v>
      </c>
      <c r="E96" s="60" t="s">
        <v>143</v>
      </c>
      <c r="F96" s="28" t="s">
        <v>150</v>
      </c>
      <c r="G96" s="24" t="s">
        <v>145</v>
      </c>
      <c r="H96" s="57">
        <f t="shared" si="7"/>
        <v>144900</v>
      </c>
      <c r="I96" s="44">
        <v>144900</v>
      </c>
      <c r="J96" s="44"/>
      <c r="K96" s="57"/>
    </row>
    <row r="97" spans="2:11" ht="47.25" customHeight="1">
      <c r="B97" s="18" t="s">
        <v>184</v>
      </c>
      <c r="C97" s="18" t="s">
        <v>142</v>
      </c>
      <c r="D97" s="18" t="s">
        <v>14</v>
      </c>
      <c r="E97" s="60" t="s">
        <v>143</v>
      </c>
      <c r="F97" s="66" t="s">
        <v>139</v>
      </c>
      <c r="G97" s="24" t="s">
        <v>140</v>
      </c>
      <c r="H97" s="57">
        <f t="shared" si="7"/>
        <v>30000</v>
      </c>
      <c r="I97" s="44">
        <v>30000</v>
      </c>
      <c r="J97" s="44"/>
      <c r="K97" s="57"/>
    </row>
    <row r="98" spans="2:11" ht="66.75" customHeight="1">
      <c r="B98" s="17" t="s">
        <v>112</v>
      </c>
      <c r="C98" s="17"/>
      <c r="D98" s="38"/>
      <c r="E98" s="21" t="s">
        <v>113</v>
      </c>
      <c r="F98" s="23" t="s">
        <v>32</v>
      </c>
      <c r="G98" s="23"/>
      <c r="H98" s="45">
        <f t="shared" si="4"/>
        <v>-41200</v>
      </c>
      <c r="I98" s="45">
        <f>I99</f>
        <v>34360</v>
      </c>
      <c r="J98" s="45">
        <f>J99</f>
        <v>-75560</v>
      </c>
      <c r="K98" s="45">
        <f>K99</f>
        <v>-75560</v>
      </c>
    </row>
    <row r="99" spans="2:11" ht="66.75" customHeight="1">
      <c r="B99" s="17" t="s">
        <v>114</v>
      </c>
      <c r="C99" s="17"/>
      <c r="D99" s="38"/>
      <c r="E99" s="21" t="s">
        <v>113</v>
      </c>
      <c r="F99" s="23" t="s">
        <v>32</v>
      </c>
      <c r="G99" s="23"/>
      <c r="H99" s="45">
        <f t="shared" si="4"/>
        <v>-41200</v>
      </c>
      <c r="I99" s="45">
        <f>SUM(I100:I101)</f>
        <v>34360</v>
      </c>
      <c r="J99" s="45">
        <f>SUM(J100:J101)</f>
        <v>-75560</v>
      </c>
      <c r="K99" s="45">
        <f>SUM(K100:K101)</f>
        <v>-75560</v>
      </c>
    </row>
    <row r="100" spans="2:11" ht="46.5">
      <c r="B100" s="16" t="s">
        <v>230</v>
      </c>
      <c r="C100" s="16" t="s">
        <v>73</v>
      </c>
      <c r="D100" s="16" t="s">
        <v>74</v>
      </c>
      <c r="E100" s="26" t="s">
        <v>75</v>
      </c>
      <c r="F100" s="24" t="s">
        <v>115</v>
      </c>
      <c r="G100" s="24" t="s">
        <v>116</v>
      </c>
      <c r="H100" s="57">
        <f t="shared" si="4"/>
        <v>-170000</v>
      </c>
      <c r="I100" s="58">
        <v>-94440</v>
      </c>
      <c r="J100" s="58">
        <v>-75560</v>
      </c>
      <c r="K100" s="58">
        <f>J100</f>
        <v>-75560</v>
      </c>
    </row>
    <row r="101" spans="2:11" ht="66" customHeight="1">
      <c r="B101" s="18" t="s">
        <v>168</v>
      </c>
      <c r="C101" s="18" t="s">
        <v>142</v>
      </c>
      <c r="D101" s="18" t="s">
        <v>14</v>
      </c>
      <c r="E101" s="60" t="s">
        <v>166</v>
      </c>
      <c r="F101" s="28" t="s">
        <v>150</v>
      </c>
      <c r="G101" s="24" t="s">
        <v>145</v>
      </c>
      <c r="H101" s="57">
        <f t="shared" si="4"/>
        <v>128800</v>
      </c>
      <c r="I101" s="58">
        <v>128800</v>
      </c>
      <c r="J101" s="58"/>
      <c r="K101" s="58"/>
    </row>
    <row r="102" spans="2:11" ht="30.75">
      <c r="B102" s="17" t="s">
        <v>152</v>
      </c>
      <c r="C102" s="17"/>
      <c r="D102" s="17"/>
      <c r="E102" s="21" t="s">
        <v>153</v>
      </c>
      <c r="F102" s="23" t="s">
        <v>32</v>
      </c>
      <c r="G102" s="23"/>
      <c r="H102" s="45">
        <f t="shared" si="4"/>
        <v>116000</v>
      </c>
      <c r="I102" s="45">
        <f>I103</f>
        <v>116000</v>
      </c>
      <c r="J102" s="45">
        <f>J103</f>
        <v>0</v>
      </c>
      <c r="K102" s="45">
        <f>K103</f>
        <v>0</v>
      </c>
    </row>
    <row r="103" spans="2:11" ht="30.75">
      <c r="B103" s="17" t="s">
        <v>154</v>
      </c>
      <c r="C103" s="17"/>
      <c r="D103" s="17"/>
      <c r="E103" s="21" t="s">
        <v>153</v>
      </c>
      <c r="F103" s="23" t="s">
        <v>32</v>
      </c>
      <c r="G103" s="23"/>
      <c r="H103" s="45">
        <f t="shared" si="4"/>
        <v>116000</v>
      </c>
      <c r="I103" s="45">
        <f>I104+I105</f>
        <v>116000</v>
      </c>
      <c r="J103" s="45">
        <f>J104+J105</f>
        <v>0</v>
      </c>
      <c r="K103" s="45">
        <f>K104+K105</f>
        <v>0</v>
      </c>
    </row>
    <row r="104" spans="2:11" ht="66" customHeight="1">
      <c r="B104" s="18" t="s">
        <v>155</v>
      </c>
      <c r="C104" s="18" t="s">
        <v>142</v>
      </c>
      <c r="D104" s="18" t="s">
        <v>14</v>
      </c>
      <c r="E104" s="60" t="s">
        <v>143</v>
      </c>
      <c r="F104" s="28" t="s">
        <v>150</v>
      </c>
      <c r="G104" s="24" t="s">
        <v>145</v>
      </c>
      <c r="H104" s="57">
        <f t="shared" si="4"/>
        <v>65000</v>
      </c>
      <c r="I104" s="44">
        <f>65000</f>
        <v>65000</v>
      </c>
      <c r="J104" s="58"/>
      <c r="K104" s="58"/>
    </row>
    <row r="105" spans="2:11" ht="51.75" customHeight="1">
      <c r="B105" s="18" t="s">
        <v>155</v>
      </c>
      <c r="C105" s="18" t="s">
        <v>142</v>
      </c>
      <c r="D105" s="18" t="s">
        <v>14</v>
      </c>
      <c r="E105" s="60" t="s">
        <v>143</v>
      </c>
      <c r="F105" s="66" t="s">
        <v>139</v>
      </c>
      <c r="G105" s="24" t="s">
        <v>140</v>
      </c>
      <c r="H105" s="57">
        <f t="shared" si="4"/>
        <v>51000</v>
      </c>
      <c r="I105" s="44">
        <v>51000</v>
      </c>
      <c r="J105" s="58"/>
      <c r="K105" s="58"/>
    </row>
    <row r="106" spans="2:11" ht="30.75">
      <c r="B106" s="17" t="s">
        <v>185</v>
      </c>
      <c r="C106" s="17"/>
      <c r="D106" s="17"/>
      <c r="E106" s="69" t="s">
        <v>186</v>
      </c>
      <c r="F106" s="23" t="s">
        <v>32</v>
      </c>
      <c r="G106" s="23"/>
      <c r="H106" s="45">
        <f t="shared" si="4"/>
        <v>313800</v>
      </c>
      <c r="I106" s="45">
        <f aca="true" t="shared" si="8" ref="I106:K107">I107</f>
        <v>313800</v>
      </c>
      <c r="J106" s="45">
        <f t="shared" si="8"/>
        <v>0</v>
      </c>
      <c r="K106" s="45">
        <f t="shared" si="8"/>
        <v>0</v>
      </c>
    </row>
    <row r="107" spans="2:11" ht="30.75">
      <c r="B107" s="17" t="s">
        <v>187</v>
      </c>
      <c r="C107" s="17"/>
      <c r="D107" s="17"/>
      <c r="E107" s="69" t="s">
        <v>186</v>
      </c>
      <c r="F107" s="23" t="s">
        <v>32</v>
      </c>
      <c r="G107" s="23"/>
      <c r="H107" s="45">
        <f t="shared" si="4"/>
        <v>313800</v>
      </c>
      <c r="I107" s="45">
        <f t="shared" si="8"/>
        <v>313800</v>
      </c>
      <c r="J107" s="45">
        <f t="shared" si="8"/>
        <v>0</v>
      </c>
      <c r="K107" s="45">
        <f t="shared" si="8"/>
        <v>0</v>
      </c>
    </row>
    <row r="108" spans="2:11" ht="66" customHeight="1">
      <c r="B108" s="18" t="s">
        <v>188</v>
      </c>
      <c r="C108" s="18" t="s">
        <v>142</v>
      </c>
      <c r="D108" s="18" t="s">
        <v>14</v>
      </c>
      <c r="E108" s="60" t="s">
        <v>143</v>
      </c>
      <c r="F108" s="28" t="s">
        <v>150</v>
      </c>
      <c r="G108" s="24" t="s">
        <v>145</v>
      </c>
      <c r="H108" s="57">
        <f t="shared" si="4"/>
        <v>313800</v>
      </c>
      <c r="I108" s="44">
        <v>313800</v>
      </c>
      <c r="J108" s="44"/>
      <c r="K108" s="44"/>
    </row>
    <row r="109" spans="2:11" ht="17.25">
      <c r="B109" s="7"/>
      <c r="C109" s="7"/>
      <c r="D109" s="11"/>
      <c r="E109" s="35" t="s">
        <v>35</v>
      </c>
      <c r="F109" s="8"/>
      <c r="G109" s="8"/>
      <c r="H109" s="47">
        <f>I109+J109</f>
        <v>14183060</v>
      </c>
      <c r="I109" s="47">
        <f>I9+I18+I24+I36+I42+I51+I60+I66+I72+I75+I82+I86+I92+I98+I102+I106+I45</f>
        <v>18921770</v>
      </c>
      <c r="J109" s="47">
        <f>J9+J18+J24+J36+J42+J51+J60+J66+J72+J75+J82+J86+J92+J98+J102+J106+J45</f>
        <v>-4738710</v>
      </c>
      <c r="K109" s="47">
        <f>K9+K18+K24+K36+K42+K51+K60+K66+K72+K75+K82+K86+K92+K98+K102+K106+K45</f>
        <v>-4738710</v>
      </c>
    </row>
    <row r="110" ht="31.5" customHeight="1"/>
    <row r="111" spans="2:11" ht="18.75" customHeight="1">
      <c r="B111" s="77" t="s">
        <v>5</v>
      </c>
      <c r="C111" s="77"/>
      <c r="D111" s="77"/>
      <c r="E111" s="77"/>
      <c r="F111" s="27"/>
      <c r="G111" s="27"/>
      <c r="H111" s="27"/>
      <c r="I111" s="80" t="s">
        <v>81</v>
      </c>
      <c r="J111" s="80"/>
      <c r="K111" s="80"/>
    </row>
    <row r="112" spans="2:15" ht="20.25" customHeight="1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15"/>
      <c r="M112" s="15"/>
      <c r="N112" s="15"/>
      <c r="O112" s="15"/>
    </row>
    <row r="113" spans="2:15" ht="19.5" customHeight="1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15"/>
      <c r="M113" s="15"/>
      <c r="N113" s="15"/>
      <c r="O113" s="15"/>
    </row>
  </sheetData>
  <sheetProtection/>
  <mergeCells count="17">
    <mergeCell ref="I1:K1"/>
    <mergeCell ref="B6:B7"/>
    <mergeCell ref="C6:C7"/>
    <mergeCell ref="D6:D7"/>
    <mergeCell ref="E6:E7"/>
    <mergeCell ref="F6:F7"/>
    <mergeCell ref="B3:C3"/>
    <mergeCell ref="B4:C4"/>
    <mergeCell ref="G6:G7"/>
    <mergeCell ref="H6:H7"/>
    <mergeCell ref="I6:I7"/>
    <mergeCell ref="B112:K112"/>
    <mergeCell ref="B113:K113"/>
    <mergeCell ref="B2:K2"/>
    <mergeCell ref="B111:E111"/>
    <mergeCell ref="J6:K6"/>
    <mergeCell ref="I111:K111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58" r:id="rId1"/>
  <headerFooter differentFirst="1" alignWithMargins="0">
    <oddHeader>&amp;C&amp;P</oddHeader>
  </headerFooter>
  <rowBreaks count="1" manualBreakCount="1"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2020-05-13T12:57:51Z</cp:lastPrinted>
  <dcterms:created xsi:type="dcterms:W3CDTF">2014-01-17T10:52:16Z</dcterms:created>
  <dcterms:modified xsi:type="dcterms:W3CDTF">2020-06-11T09:32:25Z</dcterms:modified>
  <cp:category/>
  <cp:version/>
  <cp:contentType/>
  <cp:contentStatus/>
</cp:coreProperties>
</file>