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9090"/>
  </bookViews>
  <sheets>
    <sheet name="Лист1" sheetId="1" r:id="rId1"/>
  </sheets>
  <definedNames>
    <definedName name="_xlnm.Print_Area" localSheetId="0">Лист1!$A$1:$V$51</definedName>
  </definedNames>
  <calcPr calcId="145621"/>
</workbook>
</file>

<file path=xl/calcChain.xml><?xml version="1.0" encoding="utf-8"?>
<calcChain xmlns="http://schemas.openxmlformats.org/spreadsheetml/2006/main">
  <c r="C18" i="1"/>
  <c r="D18"/>
  <c r="E18"/>
  <c r="F18"/>
  <c r="G18"/>
  <c r="H4"/>
  <c r="H5"/>
  <c r="H6"/>
  <c r="H7"/>
  <c r="H8"/>
  <c r="H9"/>
  <c r="H10"/>
  <c r="H11"/>
  <c r="H12"/>
  <c r="H13"/>
  <c r="H14"/>
  <c r="H15"/>
  <c r="H16"/>
  <c r="H17"/>
  <c r="X5"/>
  <c r="Y5"/>
  <c r="Z5"/>
  <c r="AA5"/>
  <c r="AB5"/>
  <c r="X6"/>
  <c r="Y6"/>
  <c r="Z6"/>
  <c r="AA6"/>
  <c r="AB6"/>
  <c r="X7"/>
  <c r="Y7"/>
  <c r="Z7"/>
  <c r="AA7"/>
  <c r="AB7"/>
  <c r="X8"/>
  <c r="Y8"/>
  <c r="Z8"/>
  <c r="AA8"/>
  <c r="AB8"/>
  <c r="X9"/>
  <c r="Y9"/>
  <c r="Z9"/>
  <c r="AA9"/>
  <c r="AB9"/>
  <c r="X10"/>
  <c r="Y10"/>
  <c r="Z10"/>
  <c r="AA10"/>
  <c r="AB10"/>
  <c r="X11"/>
  <c r="Y11"/>
  <c r="Z11"/>
  <c r="AA11"/>
  <c r="AB11"/>
  <c r="X12"/>
  <c r="Y12"/>
  <c r="Z12"/>
  <c r="AA12"/>
  <c r="AB12"/>
  <c r="X13"/>
  <c r="Y13"/>
  <c r="Z13"/>
  <c r="AA13"/>
  <c r="AB13"/>
  <c r="X14"/>
  <c r="Y14"/>
  <c r="Z14"/>
  <c r="AA14"/>
  <c r="AB14"/>
  <c r="X15"/>
  <c r="Y15"/>
  <c r="Z15"/>
  <c r="AA15"/>
  <c r="AB15"/>
  <c r="X16"/>
  <c r="Y16"/>
  <c r="Z16"/>
  <c r="AA16"/>
  <c r="AB16"/>
  <c r="X17"/>
  <c r="Y17"/>
  <c r="Z17"/>
  <c r="AA17"/>
  <c r="AB17"/>
  <c r="AB4"/>
  <c r="AA4"/>
  <c r="Z4"/>
  <c r="Y4"/>
  <c r="X4"/>
  <c r="G25" l="1"/>
  <c r="F25"/>
  <c r="E25"/>
  <c r="D25"/>
  <c r="T18" l="1"/>
  <c r="C27"/>
  <c r="S18" l="1"/>
  <c r="U18"/>
  <c r="V18"/>
  <c r="R18"/>
  <c r="E27"/>
  <c r="F27"/>
  <c r="G27"/>
  <c r="C19"/>
  <c r="C26" s="1"/>
  <c r="G19" l="1"/>
  <c r="G26" s="1"/>
  <c r="F19"/>
  <c r="D19"/>
  <c r="D26" s="1"/>
  <c r="D27"/>
  <c r="G21"/>
  <c r="H18"/>
  <c r="E19"/>
  <c r="F26" l="1"/>
  <c r="F21"/>
  <c r="D21"/>
  <c r="E21"/>
  <c r="E26"/>
  <c r="H19"/>
  <c r="C20" s="1"/>
  <c r="C25" l="1"/>
  <c r="C21"/>
  <c r="H21" s="1"/>
  <c r="H20"/>
  <c r="I20" l="1"/>
</calcChain>
</file>

<file path=xl/sharedStrings.xml><?xml version="1.0" encoding="utf-8"?>
<sst xmlns="http://schemas.openxmlformats.org/spreadsheetml/2006/main" count="91" uniqueCount="57">
  <si>
    <t>№</t>
  </si>
  <si>
    <t>Стаття витрат (заходи)</t>
  </si>
  <si>
    <t>Рік 1</t>
  </si>
  <si>
    <t>Рік 2</t>
  </si>
  <si>
    <t>Рік 3</t>
  </si>
  <si>
    <t>Рік 4</t>
  </si>
  <si>
    <t>Рік 5</t>
  </si>
  <si>
    <t>Разом</t>
  </si>
  <si>
    <t>Всього</t>
  </si>
  <si>
    <t>Непередбачувані витрати, 15%</t>
  </si>
  <si>
    <t>Одноразова комісія, 0,25%</t>
  </si>
  <si>
    <t>Всього кредиту</t>
  </si>
  <si>
    <t>Рік виконання робіт</t>
  </si>
  <si>
    <t>Щорічний економічний ефект після впровадження</t>
  </si>
  <si>
    <t>Економія Е.Е., Тис. кВтгод/рік</t>
  </si>
  <si>
    <t>Зниження втрат в мережах, Тис. м3/рік</t>
  </si>
  <si>
    <t>Зміна чисельності персоналу, чол. (+/-)</t>
  </si>
  <si>
    <t>Зміна фонду оплати праці (ЗАЗНАЧИТИ З/БЕЗ Нарахуваннями)</t>
  </si>
  <si>
    <t>Зниженя витрат на ремонт та ін., тис. грн.., без ПДВ</t>
  </si>
  <si>
    <t>Обладнання та автомобіль для телевізійної інспекції трубопроводів</t>
  </si>
  <si>
    <t>Автоматизована система диспетчерського спостереження та управління РОВКП ВКГ "Рівнеоблводоканал"</t>
  </si>
  <si>
    <t>Сума інвестицій, тис. грн., з ПДВ</t>
  </si>
  <si>
    <t>тр</t>
  </si>
  <si>
    <t>тр.</t>
  </si>
  <si>
    <t>Будівництво/реконструкція очисних споруд  м.Рівне</t>
  </si>
  <si>
    <t>Закупівля проливної установки АС - 150 - В/0,03…10,0-С/0,03…25</t>
  </si>
  <si>
    <t>Будівництво каналізаційної мережі у мікрорайоні Басів Кут</t>
  </si>
  <si>
    <t>Мвтгод</t>
  </si>
  <si>
    <t>тис. грн</t>
  </si>
  <si>
    <t>осіб</t>
  </si>
  <si>
    <t>тис. грн.</t>
  </si>
  <si>
    <t>Обладнання інспекції трубопроводів</t>
  </si>
  <si>
    <t>АСУ</t>
  </si>
  <si>
    <t>Переоснащення КНС - 5  в м. Рівне</t>
  </si>
  <si>
    <t>Реконструкція водоводу від ВНС "Новий двір" - до ВНС "Боярка,  із технічним переоснащенням ВНС Боярка</t>
  </si>
  <si>
    <t>Реконструкція водоводу від ВНС "Новомильськ" до ВНС "Новий двір",  із технічним переоснащенням ВНС "Новомильськ"</t>
  </si>
  <si>
    <t>Реконструкція водоводу від ВНС "Горбаків" до ВНС "Київська",  із технічним переоснащенням ВНС "Горбаків"</t>
  </si>
  <si>
    <t>Реконструкція водоводу від ВНС "Новий двір" - до смт. Квасилів,  із технічним переоснащенням ВНС "Новий двір"</t>
  </si>
  <si>
    <t>Реконструкція КОС в смт. Гоща</t>
  </si>
  <si>
    <t>Переоснащення КНС - 3 в м. Рівне</t>
  </si>
  <si>
    <t>Переоснащення КНС - 4 в м. Рівне</t>
  </si>
  <si>
    <t>Закупівля проливної установки</t>
  </si>
  <si>
    <t>Реконструкція КОС в смт. Квасилів</t>
  </si>
  <si>
    <t>Технічне переоснащення КНС - 5 по вул. Костромська, 36  м. Рівне</t>
  </si>
  <si>
    <t>Технічне переоснащення КНС - 3 по вул. Набережній, 11-А в м. Рівне</t>
  </si>
  <si>
    <t>Технічне переоснащення КНС - 4 по вул. Кн. Володимира, 107 - Б в м. Рівне</t>
  </si>
  <si>
    <t>Каналізаціяі у мікрорайоні Басів Кут</t>
  </si>
  <si>
    <t>Реконструкція водоводу, ВНС "Боярка"</t>
  </si>
  <si>
    <t>Реконструкція водоводу,  ВНС "Новомильськ"</t>
  </si>
  <si>
    <t>Реконструкція водоводу,  ВНС "Горбаків"</t>
  </si>
  <si>
    <t>Реконструкція водоводу,  ВНС "Новий двір"</t>
  </si>
  <si>
    <t>аа</t>
  </si>
  <si>
    <t>ааа</t>
  </si>
  <si>
    <t>Реконструкція КОС смт .Квасилів</t>
  </si>
  <si>
    <t>Реконструкція КОС смт. Гоща</t>
  </si>
  <si>
    <t>Реконструкція КОС  в м.Рівне</t>
  </si>
  <si>
    <t>Інвестиції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</si>
</sst>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8" xfId="0" applyFont="1" applyFill="1" applyBorder="1" applyAlignment="1">
      <alignment vertical="center" wrapText="1"/>
    </xf>
    <xf numFmtId="0" fontId="0" fillId="5" borderId="8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3" xfId="0" applyFont="1" applyBorder="1"/>
    <xf numFmtId="164" fontId="0" fillId="0" borderId="6" xfId="0" applyNumberFormat="1" applyFont="1" applyBorder="1"/>
    <xf numFmtId="164" fontId="0" fillId="2" borderId="8" xfId="0" applyNumberFormat="1" applyFont="1" applyFill="1" applyBorder="1" applyAlignment="1">
      <alignment vertical="center" wrapText="1"/>
    </xf>
    <xf numFmtId="0" fontId="0" fillId="7" borderId="9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9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vertical="center" wrapText="1"/>
    </xf>
    <xf numFmtId="0" fontId="0" fillId="10" borderId="0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12" borderId="2" xfId="0" applyFont="1" applyFill="1" applyBorder="1" applyAlignment="1">
      <alignment vertical="center" wrapText="1"/>
    </xf>
    <xf numFmtId="10" fontId="3" fillId="0" borderId="0" xfId="1" applyNumberFormat="1" applyFont="1" applyFill="1" applyBorder="1" applyAlignment="1">
      <alignment vertical="center" wrapText="1"/>
    </xf>
    <xf numFmtId="1" fontId="0" fillId="0" borderId="9" xfId="0" applyNumberFormat="1" applyFont="1" applyBorder="1" applyAlignment="1">
      <alignment vertical="center" wrapText="1"/>
    </xf>
    <xf numFmtId="1" fontId="0" fillId="0" borderId="8" xfId="0" applyNumberFormat="1" applyFont="1" applyBorder="1" applyAlignment="1">
      <alignment vertical="center" wrapText="1"/>
    </xf>
    <xf numFmtId="1" fontId="0" fillId="6" borderId="8" xfId="0" applyNumberFormat="1" applyFont="1" applyFill="1" applyBorder="1" applyAlignment="1">
      <alignment vertical="center" wrapText="1"/>
    </xf>
    <xf numFmtId="1" fontId="0" fillId="8" borderId="8" xfId="0" applyNumberFormat="1" applyFont="1" applyFill="1" applyBorder="1" applyAlignment="1">
      <alignment vertical="center" wrapText="1"/>
    </xf>
    <xf numFmtId="1" fontId="0" fillId="2" borderId="8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/>
    <xf numFmtId="164" fontId="3" fillId="0" borderId="10" xfId="0" applyNumberFormat="1" applyFont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plotArea>
      <c:layout/>
      <c:barChart>
        <c:barDir val="col"/>
        <c:grouping val="stacked"/>
        <c:ser>
          <c:idx val="2"/>
          <c:order val="0"/>
          <c:tx>
            <c:strRef>
              <c:f>Лист1!$B$27</c:f>
              <c:strCache>
                <c:ptCount val="1"/>
                <c:pt idx="0">
                  <c:v>Інвестиції</c:v>
                </c:pt>
              </c:strCache>
            </c:strRef>
          </c:tx>
          <c:cat>
            <c:strRef>
              <c:f>Лист1!$C$24:$G$24</c:f>
              <c:strCache>
                <c:ptCount val="5"/>
                <c:pt idx="0">
                  <c:v>Рік 1</c:v>
                </c:pt>
                <c:pt idx="1">
                  <c:v>Рік 2</c:v>
                </c:pt>
                <c:pt idx="2">
                  <c:v>Рік 3</c:v>
                </c:pt>
                <c:pt idx="3">
                  <c:v>Рік 4</c:v>
                </c:pt>
                <c:pt idx="4">
                  <c:v>Рік 5</c:v>
                </c:pt>
              </c:strCache>
            </c:strRef>
          </c:cat>
          <c:val>
            <c:numRef>
              <c:f>Лист1!$C$27:$G$27</c:f>
              <c:numCache>
                <c:formatCode>0.0</c:formatCode>
                <c:ptCount val="5"/>
                <c:pt idx="0">
                  <c:v>93.3</c:v>
                </c:pt>
                <c:pt idx="1">
                  <c:v>259.89999999999998</c:v>
                </c:pt>
                <c:pt idx="2">
                  <c:v>239.5</c:v>
                </c:pt>
                <c:pt idx="3">
                  <c:v>183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Лист1!$B$26</c:f>
              <c:strCache>
                <c:ptCount val="1"/>
                <c:pt idx="0">
                  <c:v>Непередбачувані витрати, 15%</c:v>
                </c:pt>
              </c:strCache>
            </c:strRef>
          </c:tx>
          <c:cat>
            <c:strRef>
              <c:f>Лист1!$C$24:$G$24</c:f>
              <c:strCache>
                <c:ptCount val="5"/>
                <c:pt idx="0">
                  <c:v>Рік 1</c:v>
                </c:pt>
                <c:pt idx="1">
                  <c:v>Рік 2</c:v>
                </c:pt>
                <c:pt idx="2">
                  <c:v>Рік 3</c:v>
                </c:pt>
                <c:pt idx="3">
                  <c:v>Рік 4</c:v>
                </c:pt>
                <c:pt idx="4">
                  <c:v>Рік 5</c:v>
                </c:pt>
              </c:strCache>
            </c:strRef>
          </c:cat>
          <c:val>
            <c:numRef>
              <c:f>Лист1!$C$26:$G$26</c:f>
              <c:numCache>
                <c:formatCode>0.0</c:formatCode>
                <c:ptCount val="5"/>
                <c:pt idx="0">
                  <c:v>13.994999999999999</c:v>
                </c:pt>
                <c:pt idx="1">
                  <c:v>38.984999999999999</c:v>
                </c:pt>
                <c:pt idx="2">
                  <c:v>35.924999999999997</c:v>
                </c:pt>
                <c:pt idx="3">
                  <c:v>27.45</c:v>
                </c:pt>
                <c:pt idx="4">
                  <c:v>11.25</c:v>
                </c:pt>
              </c:numCache>
            </c:numRef>
          </c:val>
        </c:ser>
        <c:ser>
          <c:idx val="0"/>
          <c:order val="2"/>
          <c:tx>
            <c:strRef>
              <c:f>Лист1!$B$25</c:f>
              <c:strCache>
                <c:ptCount val="1"/>
                <c:pt idx="0">
                  <c:v>Одноразова комісія, 0,25%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Лист1!$C$24:$G$24</c:f>
              <c:strCache>
                <c:ptCount val="5"/>
                <c:pt idx="0">
                  <c:v>Рік 1</c:v>
                </c:pt>
                <c:pt idx="1">
                  <c:v>Рік 2</c:v>
                </c:pt>
                <c:pt idx="2">
                  <c:v>Рік 3</c:v>
                </c:pt>
                <c:pt idx="3">
                  <c:v>Рік 4</c:v>
                </c:pt>
                <c:pt idx="4">
                  <c:v>Рік 5</c:v>
                </c:pt>
              </c:strCache>
            </c:strRef>
          </c:cat>
          <c:val>
            <c:numRef>
              <c:f>Лист1!$C$25:$G$25</c:f>
              <c:numCache>
                <c:formatCode>0.0</c:formatCode>
                <c:ptCount val="5"/>
                <c:pt idx="0">
                  <c:v>2.45189223057637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overlap val="100"/>
        <c:axId val="50246016"/>
        <c:axId val="50247552"/>
      </c:barChart>
      <c:catAx>
        <c:axId val="50246016"/>
        <c:scaling>
          <c:orientation val="minMax"/>
        </c:scaling>
        <c:axPos val="b"/>
        <c:tickLblPos val="nextTo"/>
        <c:crossAx val="50247552"/>
        <c:crosses val="autoZero"/>
        <c:auto val="1"/>
        <c:lblAlgn val="ctr"/>
        <c:lblOffset val="100"/>
      </c:catAx>
      <c:valAx>
        <c:axId val="50247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млн</a:t>
                </a:r>
                <a:r>
                  <a:rPr lang="ru-RU" baseline="0"/>
                  <a:t> грн</a:t>
                </a:r>
                <a:endParaRPr lang="ru-RU"/>
              </a:p>
            </c:rich>
          </c:tx>
          <c:layout/>
        </c:title>
        <c:numFmt formatCode="#,##0" sourceLinked="0"/>
        <c:tickLblPos val="nextTo"/>
        <c:crossAx val="5024601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plotArea>
      <c:layout/>
      <c:barChart>
        <c:barDir val="bar"/>
        <c:grouping val="stacked"/>
        <c:ser>
          <c:idx val="0"/>
          <c:order val="0"/>
          <c:cat>
            <c:strRef>
              <c:f>Лист1!$B$35:$B$48</c:f>
              <c:strCache>
                <c:ptCount val="14"/>
                <c:pt idx="0">
                  <c:v>Обладнання інспекції трубопроводів</c:v>
                </c:pt>
                <c:pt idx="1">
                  <c:v>Закупівля проливної установки</c:v>
                </c:pt>
                <c:pt idx="2">
                  <c:v>Каналізаціяі у мікрорайоні Басів Кут</c:v>
                </c:pt>
                <c:pt idx="3">
                  <c:v>Переоснащення КНС - 5  в м. Рівне</c:v>
                </c:pt>
                <c:pt idx="4">
                  <c:v>Переоснащення КНС - 4 в м. Рівне</c:v>
                </c:pt>
                <c:pt idx="5">
                  <c:v>Переоснащення КНС - 3 в м. Рівне</c:v>
                </c:pt>
                <c:pt idx="6">
                  <c:v>Реконструкція КОС в смт. Гоща</c:v>
                </c:pt>
                <c:pt idx="7">
                  <c:v>Реконструкція КОС в смт. Квасилів</c:v>
                </c:pt>
                <c:pt idx="8">
                  <c:v>Реконструкція КОС  в м.Рівне</c:v>
                </c:pt>
                <c:pt idx="9">
                  <c:v>Реконструкція водоводу,  ВНС "Новий двір"</c:v>
                </c:pt>
                <c:pt idx="10">
                  <c:v>Реконструкція водоводу,  ВНС "Горбаків"</c:v>
                </c:pt>
                <c:pt idx="11">
                  <c:v>Реконструкція водоводу,  ВНС "Новомильськ"</c:v>
                </c:pt>
                <c:pt idx="12">
                  <c:v>Реконструкція водоводу, ВНС "Боярка"</c:v>
                </c:pt>
                <c:pt idx="13">
                  <c:v>АСУ</c:v>
                </c:pt>
              </c:strCache>
            </c:strRef>
          </c:cat>
          <c:val>
            <c:numRef>
              <c:f>Лист1!$C$35:$C$48</c:f>
              <c:numCache>
                <c:formatCode>General</c:formatCode>
                <c:ptCount val="14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  <c:pt idx="13">
                  <c:v>2016</c:v>
                </c:pt>
              </c:numCache>
            </c:numRef>
          </c:val>
        </c:ser>
        <c:ser>
          <c:idx val="1"/>
          <c:order val="1"/>
          <c:tx>
            <c:v>Розробка П.К.Д.</c:v>
          </c:tx>
          <c:cat>
            <c:strRef>
              <c:f>Лист1!$B$35:$B$48</c:f>
              <c:strCache>
                <c:ptCount val="14"/>
                <c:pt idx="0">
                  <c:v>Обладнання інспекції трубопроводів</c:v>
                </c:pt>
                <c:pt idx="1">
                  <c:v>Закупівля проливної установки</c:v>
                </c:pt>
                <c:pt idx="2">
                  <c:v>Каналізаціяі у мікрорайоні Басів Кут</c:v>
                </c:pt>
                <c:pt idx="3">
                  <c:v>Переоснащення КНС - 5  в м. Рівне</c:v>
                </c:pt>
                <c:pt idx="4">
                  <c:v>Переоснащення КНС - 4 в м. Рівне</c:v>
                </c:pt>
                <c:pt idx="5">
                  <c:v>Переоснащення КНС - 3 в м. Рівне</c:v>
                </c:pt>
                <c:pt idx="6">
                  <c:v>Реконструкція КОС в смт. Гоща</c:v>
                </c:pt>
                <c:pt idx="7">
                  <c:v>Реконструкція КОС в смт. Квасилів</c:v>
                </c:pt>
                <c:pt idx="8">
                  <c:v>Реконструкція КОС  в м.Рівне</c:v>
                </c:pt>
                <c:pt idx="9">
                  <c:v>Реконструкція водоводу,  ВНС "Новий двір"</c:v>
                </c:pt>
                <c:pt idx="10">
                  <c:v>Реконструкція водоводу,  ВНС "Горбаків"</c:v>
                </c:pt>
                <c:pt idx="11">
                  <c:v>Реконструкція водоводу,  ВНС "Новомильськ"</c:v>
                </c:pt>
                <c:pt idx="12">
                  <c:v>Реконструкція водоводу, ВНС "Боярка"</c:v>
                </c:pt>
                <c:pt idx="13">
                  <c:v>АСУ</c:v>
                </c:pt>
              </c:strCache>
            </c:strRef>
          </c:cat>
          <c:val>
            <c:numRef>
              <c:f>Лист1!$D$35:$D$48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Будівництво/впровадження</c:v>
          </c:tx>
          <c:cat>
            <c:strRef>
              <c:f>Лист1!$B$35:$B$48</c:f>
              <c:strCache>
                <c:ptCount val="14"/>
                <c:pt idx="0">
                  <c:v>Обладнання інспекції трубопроводів</c:v>
                </c:pt>
                <c:pt idx="1">
                  <c:v>Закупівля проливної установки</c:v>
                </c:pt>
                <c:pt idx="2">
                  <c:v>Каналізаціяі у мікрорайоні Басів Кут</c:v>
                </c:pt>
                <c:pt idx="3">
                  <c:v>Переоснащення КНС - 5  в м. Рівне</c:v>
                </c:pt>
                <c:pt idx="4">
                  <c:v>Переоснащення КНС - 4 в м. Рівне</c:v>
                </c:pt>
                <c:pt idx="5">
                  <c:v>Переоснащення КНС - 3 в м. Рівне</c:v>
                </c:pt>
                <c:pt idx="6">
                  <c:v>Реконструкція КОС в смт. Гоща</c:v>
                </c:pt>
                <c:pt idx="7">
                  <c:v>Реконструкція КОС в смт. Квасилів</c:v>
                </c:pt>
                <c:pt idx="8">
                  <c:v>Реконструкція КОС  в м.Рівне</c:v>
                </c:pt>
                <c:pt idx="9">
                  <c:v>Реконструкція водоводу,  ВНС "Новий двір"</c:v>
                </c:pt>
                <c:pt idx="10">
                  <c:v>Реконструкція водоводу,  ВНС "Горбаків"</c:v>
                </c:pt>
                <c:pt idx="11">
                  <c:v>Реконструкція водоводу,  ВНС "Новомильськ"</c:v>
                </c:pt>
                <c:pt idx="12">
                  <c:v>Реконструкція водоводу, ВНС "Боярка"</c:v>
                </c:pt>
                <c:pt idx="13">
                  <c:v>АСУ</c:v>
                </c:pt>
              </c:strCache>
            </c:strRef>
          </c:cat>
          <c:val>
            <c:numRef>
              <c:f>Лист1!$E$35:$E$48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/>
        <c:overlap val="100"/>
        <c:axId val="50599424"/>
        <c:axId val="50600960"/>
      </c:barChart>
      <c:catAx>
        <c:axId val="50599424"/>
        <c:scaling>
          <c:orientation val="minMax"/>
        </c:scaling>
        <c:axPos val="l"/>
        <c:majorGridlines/>
        <c:tickLblPos val="nextTo"/>
        <c:crossAx val="50600960"/>
        <c:crosses val="autoZero"/>
        <c:auto val="1"/>
        <c:lblAlgn val="ctr"/>
        <c:lblOffset val="100"/>
      </c:catAx>
      <c:valAx>
        <c:axId val="50600960"/>
        <c:scaling>
          <c:orientation val="minMax"/>
          <c:max val="2021"/>
          <c:min val="2016"/>
        </c:scaling>
        <c:axPos val="b"/>
        <c:majorGridlines/>
        <c:numFmt formatCode="General" sourceLinked="1"/>
        <c:tickLblPos val="nextTo"/>
        <c:crossAx val="50599424"/>
        <c:crosses val="autoZero"/>
        <c:crossBetween val="between"/>
      </c:valAx>
    </c:plotArea>
    <c:legend>
      <c:legendPos val="b"/>
      <c:legendEntry>
        <c:idx val="0"/>
        <c:delete val="1"/>
      </c:legendEntry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6802</xdr:colOff>
      <xdr:row>22</xdr:row>
      <xdr:rowOff>23132</xdr:rowOff>
    </xdr:from>
    <xdr:to>
      <xdr:col>18</xdr:col>
      <xdr:colOff>0</xdr:colOff>
      <xdr:row>34</xdr:row>
      <xdr:rowOff>99332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83003</xdr:colOff>
      <xdr:row>34</xdr:row>
      <xdr:rowOff>61230</xdr:rowOff>
    </xdr:from>
    <xdr:to>
      <xdr:col>19</xdr:col>
      <xdr:colOff>62592</xdr:colOff>
      <xdr:row>51</xdr:row>
      <xdr:rowOff>10885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topLeftCell="A10" zoomScale="70" zoomScaleNormal="70" zoomScalePageLayoutView="55" workbookViewId="0">
      <selection activeCell="T47" sqref="T47"/>
    </sheetView>
  </sheetViews>
  <sheetFormatPr defaultRowHeight="15"/>
  <cols>
    <col min="1" max="1" width="3.28515625" style="3" bestFit="1" customWidth="1"/>
    <col min="2" max="2" width="45.140625" style="3" customWidth="1"/>
    <col min="3" max="8" width="9.140625" style="3"/>
    <col min="9" max="9" width="3.85546875" style="4" customWidth="1"/>
    <col min="10" max="14" width="9.140625" style="3"/>
    <col min="15" max="16" width="2.7109375" style="3" customWidth="1"/>
    <col min="17" max="17" width="36.140625" style="3" customWidth="1"/>
    <col min="18" max="18" width="15.140625" style="3" customWidth="1"/>
    <col min="19" max="19" width="23.5703125" style="3" hidden="1" customWidth="1"/>
    <col min="20" max="20" width="25.28515625" style="3" customWidth="1"/>
    <col min="21" max="22" width="25.28515625" style="3" hidden="1" customWidth="1"/>
    <col min="23" max="16384" width="9.140625" style="3"/>
  </cols>
  <sheetData>
    <row r="1" spans="1:28" ht="16.5" customHeight="1" thickBot="1"/>
    <row r="2" spans="1:28" ht="31.5" customHeight="1" thickBot="1">
      <c r="A2" s="61" t="s">
        <v>0</v>
      </c>
      <c r="B2" s="63" t="s">
        <v>1</v>
      </c>
      <c r="C2" s="55" t="s">
        <v>21</v>
      </c>
      <c r="D2" s="56"/>
      <c r="E2" s="56"/>
      <c r="F2" s="56"/>
      <c r="G2" s="56"/>
      <c r="H2" s="57"/>
      <c r="I2" s="9"/>
      <c r="J2" s="58" t="s">
        <v>12</v>
      </c>
      <c r="K2" s="59"/>
      <c r="L2" s="59"/>
      <c r="M2" s="59"/>
      <c r="N2" s="60"/>
      <c r="P2" s="61" t="s">
        <v>0</v>
      </c>
      <c r="Q2" s="63" t="s">
        <v>1</v>
      </c>
      <c r="R2" s="58" t="s">
        <v>13</v>
      </c>
      <c r="S2" s="59"/>
      <c r="T2" s="59"/>
      <c r="U2" s="59"/>
      <c r="V2" s="59"/>
    </row>
    <row r="3" spans="1:28" ht="45.75" thickBot="1">
      <c r="A3" s="62"/>
      <c r="B3" s="64"/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2" t="s">
        <v>8</v>
      </c>
      <c r="I3" s="13"/>
      <c r="J3" s="10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P3" s="62"/>
      <c r="Q3" s="64"/>
      <c r="R3" s="10" t="s">
        <v>14</v>
      </c>
      <c r="S3" s="11" t="s">
        <v>15</v>
      </c>
      <c r="T3" s="35" t="s">
        <v>18</v>
      </c>
      <c r="U3" s="11" t="s">
        <v>16</v>
      </c>
      <c r="V3" s="11" t="s">
        <v>17</v>
      </c>
    </row>
    <row r="4" spans="1:28" ht="60.75" thickBot="1">
      <c r="A4" s="10">
        <v>1</v>
      </c>
      <c r="B4" s="43" t="s">
        <v>20</v>
      </c>
      <c r="C4" s="10">
        <v>7000</v>
      </c>
      <c r="D4" s="10">
        <v>7000</v>
      </c>
      <c r="E4" s="10">
        <v>7000</v>
      </c>
      <c r="F4" s="11"/>
      <c r="G4" s="11"/>
      <c r="H4" s="32">
        <f t="shared" ref="H4:H17" si="0">SUM(C4:G4)</f>
        <v>21000</v>
      </c>
      <c r="J4" s="25"/>
      <c r="K4" s="26"/>
      <c r="L4" s="26"/>
      <c r="M4" s="11"/>
      <c r="N4" s="11"/>
      <c r="P4" s="10">
        <v>1</v>
      </c>
      <c r="Q4" s="43" t="s">
        <v>20</v>
      </c>
      <c r="R4" s="47"/>
      <c r="S4" s="11"/>
      <c r="T4" s="11"/>
      <c r="U4" s="11"/>
      <c r="V4" s="11"/>
      <c r="X4" s="3">
        <f>C4/1000</f>
        <v>7</v>
      </c>
      <c r="Y4" s="3">
        <f>D4/1000</f>
        <v>7</v>
      </c>
      <c r="Z4" s="3">
        <f>E4/1000</f>
        <v>7</v>
      </c>
      <c r="AA4" s="3">
        <f>F4/1000</f>
        <v>0</v>
      </c>
      <c r="AB4" s="3">
        <f>G4/1000</f>
        <v>0</v>
      </c>
    </row>
    <row r="5" spans="1:28" ht="60.75" thickBot="1">
      <c r="A5" s="10">
        <v>2</v>
      </c>
      <c r="B5" s="42" t="s">
        <v>34</v>
      </c>
      <c r="C5" s="29">
        <v>3000</v>
      </c>
      <c r="D5" s="11">
        <v>14000</v>
      </c>
      <c r="E5" s="11">
        <v>14000</v>
      </c>
      <c r="F5" s="11"/>
      <c r="G5" s="11"/>
      <c r="H5" s="32">
        <f t="shared" si="0"/>
        <v>31000</v>
      </c>
      <c r="I5" s="23" t="s">
        <v>22</v>
      </c>
      <c r="J5" s="24"/>
      <c r="K5" s="26"/>
      <c r="L5" s="26"/>
      <c r="M5" s="11"/>
      <c r="N5" s="11"/>
      <c r="P5" s="10">
        <v>2</v>
      </c>
      <c r="Q5" s="42" t="s">
        <v>34</v>
      </c>
      <c r="R5" s="48">
        <v>223.511</v>
      </c>
      <c r="S5" s="11"/>
      <c r="T5" s="11">
        <v>300</v>
      </c>
      <c r="U5" s="11"/>
      <c r="V5" s="11"/>
      <c r="X5" s="3">
        <f t="shared" ref="X5:X17" si="1">C5/1000</f>
        <v>3</v>
      </c>
      <c r="Y5" s="3">
        <f t="shared" ref="Y5:Y17" si="2">D5/1000</f>
        <v>14</v>
      </c>
      <c r="Z5" s="3">
        <f t="shared" ref="Z5:Z17" si="3">E5/1000</f>
        <v>14</v>
      </c>
      <c r="AA5" s="3">
        <f t="shared" ref="AA5:AA17" si="4">F5/1000</f>
        <v>0</v>
      </c>
      <c r="AB5" s="3">
        <f t="shared" ref="AB5:AB17" si="5">G5/1000</f>
        <v>0</v>
      </c>
    </row>
    <row r="6" spans="1:28" ht="60.75" thickBot="1">
      <c r="A6" s="10">
        <v>3</v>
      </c>
      <c r="B6" s="42" t="s">
        <v>35</v>
      </c>
      <c r="C6" s="29">
        <v>5000</v>
      </c>
      <c r="D6" s="11">
        <v>30000</v>
      </c>
      <c r="E6" s="11">
        <v>30000</v>
      </c>
      <c r="F6" s="11"/>
      <c r="G6" s="11"/>
      <c r="H6" s="32">
        <f t="shared" si="0"/>
        <v>65000</v>
      </c>
      <c r="I6" s="23" t="s">
        <v>23</v>
      </c>
      <c r="J6" s="24"/>
      <c r="K6" s="26"/>
      <c r="L6" s="26"/>
      <c r="M6" s="11"/>
      <c r="N6" s="11"/>
      <c r="P6" s="10">
        <v>3</v>
      </c>
      <c r="Q6" s="42" t="s">
        <v>35</v>
      </c>
      <c r="R6" s="48">
        <v>230.24199999999999</v>
      </c>
      <c r="S6" s="11"/>
      <c r="T6" s="11">
        <v>400</v>
      </c>
      <c r="U6" s="11"/>
      <c r="V6" s="11"/>
      <c r="X6" s="3">
        <f t="shared" si="1"/>
        <v>5</v>
      </c>
      <c r="Y6" s="3">
        <f t="shared" si="2"/>
        <v>30</v>
      </c>
      <c r="Z6" s="3">
        <f t="shared" si="3"/>
        <v>30</v>
      </c>
      <c r="AA6" s="3">
        <f t="shared" si="4"/>
        <v>0</v>
      </c>
      <c r="AB6" s="3">
        <f t="shared" si="5"/>
        <v>0</v>
      </c>
    </row>
    <row r="7" spans="1:28" ht="60.75" thickBot="1">
      <c r="A7" s="10">
        <v>4</v>
      </c>
      <c r="B7" s="42" t="s">
        <v>36</v>
      </c>
      <c r="C7" s="29">
        <v>30000</v>
      </c>
      <c r="D7" s="11">
        <v>108000</v>
      </c>
      <c r="E7" s="11">
        <v>108000</v>
      </c>
      <c r="F7" s="11">
        <v>108000</v>
      </c>
      <c r="G7" s="11"/>
      <c r="H7" s="32">
        <f t="shared" si="0"/>
        <v>354000</v>
      </c>
      <c r="I7" s="23" t="s">
        <v>22</v>
      </c>
      <c r="J7" s="24"/>
      <c r="K7" s="26"/>
      <c r="L7" s="26"/>
      <c r="M7" s="26"/>
      <c r="N7" s="11"/>
      <c r="P7" s="10">
        <v>4</v>
      </c>
      <c r="Q7" s="42" t="s">
        <v>36</v>
      </c>
      <c r="R7" s="49">
        <v>2467.2779999999998</v>
      </c>
      <c r="S7" s="11"/>
      <c r="T7" s="11">
        <v>1350</v>
      </c>
      <c r="U7" s="11"/>
      <c r="V7" s="11"/>
      <c r="X7" s="3">
        <f t="shared" si="1"/>
        <v>30</v>
      </c>
      <c r="Y7" s="3">
        <f t="shared" si="2"/>
        <v>108</v>
      </c>
      <c r="Z7" s="3">
        <f t="shared" si="3"/>
        <v>108</v>
      </c>
      <c r="AA7" s="3">
        <f t="shared" si="4"/>
        <v>108</v>
      </c>
      <c r="AB7" s="3">
        <f t="shared" si="5"/>
        <v>0</v>
      </c>
    </row>
    <row r="8" spans="1:28" ht="60.75" thickBot="1">
      <c r="A8" s="10">
        <v>5</v>
      </c>
      <c r="B8" s="42" t="s">
        <v>37</v>
      </c>
      <c r="C8" s="29">
        <v>1000</v>
      </c>
      <c r="D8" s="11">
        <v>5500</v>
      </c>
      <c r="E8" s="11">
        <v>5500</v>
      </c>
      <c r="F8" s="11"/>
      <c r="G8" s="11"/>
      <c r="H8" s="32">
        <f t="shared" si="0"/>
        <v>12000</v>
      </c>
      <c r="I8" s="23" t="s">
        <v>22</v>
      </c>
      <c r="J8" s="24"/>
      <c r="K8" s="26"/>
      <c r="L8" s="26"/>
      <c r="M8" s="11"/>
      <c r="N8" s="11"/>
      <c r="P8" s="10">
        <v>5</v>
      </c>
      <c r="Q8" s="42" t="s">
        <v>37</v>
      </c>
      <c r="R8" s="48">
        <v>256.95999999999998</v>
      </c>
      <c r="S8" s="11"/>
      <c r="T8" s="11">
        <v>451</v>
      </c>
      <c r="U8" s="11"/>
      <c r="V8" s="11"/>
      <c r="X8" s="3">
        <f t="shared" si="1"/>
        <v>1</v>
      </c>
      <c r="Y8" s="3">
        <f t="shared" si="2"/>
        <v>5.5</v>
      </c>
      <c r="Z8" s="3">
        <f t="shared" si="3"/>
        <v>5.5</v>
      </c>
      <c r="AA8" s="3">
        <f t="shared" si="4"/>
        <v>0</v>
      </c>
      <c r="AB8" s="3">
        <f t="shared" si="5"/>
        <v>0</v>
      </c>
    </row>
    <row r="9" spans="1:28" ht="30.75" thickBot="1">
      <c r="A9" s="10">
        <v>6</v>
      </c>
      <c r="B9" s="37" t="s">
        <v>24</v>
      </c>
      <c r="C9" s="29">
        <v>30000</v>
      </c>
      <c r="D9" s="11">
        <v>75000</v>
      </c>
      <c r="E9" s="11">
        <v>75000</v>
      </c>
      <c r="F9" s="11">
        <v>75000</v>
      </c>
      <c r="G9" s="11">
        <v>75000</v>
      </c>
      <c r="H9" s="32">
        <f t="shared" si="0"/>
        <v>330000</v>
      </c>
      <c r="J9" s="24"/>
      <c r="K9" s="26"/>
      <c r="L9" s="26"/>
      <c r="M9" s="26"/>
      <c r="N9" s="26"/>
      <c r="P9" s="10">
        <v>6</v>
      </c>
      <c r="Q9" s="37" t="s">
        <v>24</v>
      </c>
      <c r="R9" s="49">
        <v>2695.16</v>
      </c>
      <c r="S9" s="11"/>
      <c r="T9" s="46">
        <v>7391.999679999999</v>
      </c>
      <c r="U9" s="11"/>
      <c r="V9" s="11"/>
      <c r="X9" s="3">
        <f t="shared" si="1"/>
        <v>30</v>
      </c>
      <c r="Y9" s="3">
        <f t="shared" si="2"/>
        <v>75</v>
      </c>
      <c r="Z9" s="3">
        <f t="shared" si="3"/>
        <v>75</v>
      </c>
      <c r="AA9" s="3">
        <f t="shared" si="4"/>
        <v>75</v>
      </c>
      <c r="AB9" s="3">
        <f t="shared" si="5"/>
        <v>75</v>
      </c>
    </row>
    <row r="10" spans="1:28" ht="15.75" thickBot="1">
      <c r="A10" s="10">
        <v>7</v>
      </c>
      <c r="B10" s="37" t="s">
        <v>53</v>
      </c>
      <c r="C10" s="31">
        <v>150</v>
      </c>
      <c r="D10" s="10">
        <v>1300</v>
      </c>
      <c r="E10" s="11"/>
      <c r="F10" s="11"/>
      <c r="G10" s="11"/>
      <c r="H10" s="32">
        <f t="shared" si="0"/>
        <v>1450</v>
      </c>
      <c r="J10" s="24"/>
      <c r="K10" s="26"/>
      <c r="L10" s="11"/>
      <c r="M10" s="11"/>
      <c r="N10" s="11"/>
      <c r="P10" s="10">
        <v>7</v>
      </c>
      <c r="Q10" s="37" t="s">
        <v>53</v>
      </c>
      <c r="R10" s="48">
        <v>342.17899999999997</v>
      </c>
      <c r="S10" s="11"/>
      <c r="T10" s="11">
        <v>120</v>
      </c>
      <c r="U10" s="11"/>
      <c r="V10" s="11"/>
      <c r="X10" s="3">
        <f t="shared" si="1"/>
        <v>0.15</v>
      </c>
      <c r="Y10" s="3">
        <f t="shared" si="2"/>
        <v>1.3</v>
      </c>
      <c r="Z10" s="3">
        <f t="shared" si="3"/>
        <v>0</v>
      </c>
      <c r="AA10" s="3">
        <f t="shared" si="4"/>
        <v>0</v>
      </c>
      <c r="AB10" s="3">
        <f t="shared" si="5"/>
        <v>0</v>
      </c>
    </row>
    <row r="11" spans="1:28" ht="15.75" thickBot="1">
      <c r="A11" s="10">
        <v>8</v>
      </c>
      <c r="B11" s="37" t="s">
        <v>54</v>
      </c>
      <c r="C11" s="29">
        <v>250</v>
      </c>
      <c r="D11" s="10">
        <v>2400</v>
      </c>
      <c r="E11" s="11"/>
      <c r="F11" s="11"/>
      <c r="G11" s="11"/>
      <c r="H11" s="32">
        <f t="shared" si="0"/>
        <v>2650</v>
      </c>
      <c r="J11" s="24"/>
      <c r="K11" s="26"/>
      <c r="L11" s="11"/>
      <c r="M11" s="11"/>
      <c r="N11" s="11"/>
      <c r="P11" s="10">
        <v>8</v>
      </c>
      <c r="Q11" s="37" t="s">
        <v>54</v>
      </c>
      <c r="R11" s="48">
        <v>2.875</v>
      </c>
      <c r="S11" s="11"/>
      <c r="T11" s="11">
        <v>320.5</v>
      </c>
      <c r="U11" s="11"/>
      <c r="V11" s="11"/>
      <c r="X11" s="3">
        <f t="shared" si="1"/>
        <v>0.25</v>
      </c>
      <c r="Y11" s="3">
        <f t="shared" si="2"/>
        <v>2.4</v>
      </c>
      <c r="Z11" s="3">
        <f t="shared" si="3"/>
        <v>0</v>
      </c>
      <c r="AA11" s="3">
        <f t="shared" si="4"/>
        <v>0</v>
      </c>
      <c r="AB11" s="3">
        <f t="shared" si="5"/>
        <v>0</v>
      </c>
    </row>
    <row r="12" spans="1:28" ht="30.75" thickBot="1">
      <c r="A12" s="10">
        <v>9</v>
      </c>
      <c r="B12" s="44" t="s">
        <v>44</v>
      </c>
      <c r="C12" s="10">
        <v>1800</v>
      </c>
      <c r="D12" s="10">
        <v>1800</v>
      </c>
      <c r="E12" s="11"/>
      <c r="F12" s="11"/>
      <c r="G12" s="11"/>
      <c r="H12" s="32">
        <f t="shared" si="0"/>
        <v>3600</v>
      </c>
      <c r="J12" s="25"/>
      <c r="K12" s="26"/>
      <c r="L12" s="11"/>
      <c r="M12" s="11"/>
      <c r="N12" s="11"/>
      <c r="P12" s="10">
        <v>9</v>
      </c>
      <c r="Q12" s="44" t="s">
        <v>44</v>
      </c>
      <c r="R12" s="48">
        <v>193.554</v>
      </c>
      <c r="S12" s="11"/>
      <c r="T12" s="11">
        <v>150.5</v>
      </c>
      <c r="U12" s="11"/>
      <c r="V12" s="11"/>
      <c r="X12" s="3">
        <f t="shared" si="1"/>
        <v>1.8</v>
      </c>
      <c r="Y12" s="3">
        <f t="shared" si="2"/>
        <v>1.8</v>
      </c>
      <c r="Z12" s="3">
        <f t="shared" si="3"/>
        <v>0</v>
      </c>
      <c r="AA12" s="3">
        <f t="shared" si="4"/>
        <v>0</v>
      </c>
      <c r="AB12" s="3">
        <f t="shared" si="5"/>
        <v>0</v>
      </c>
    </row>
    <row r="13" spans="1:28" ht="45.75" thickBot="1">
      <c r="A13" s="10">
        <v>10</v>
      </c>
      <c r="B13" s="44" t="s">
        <v>45</v>
      </c>
      <c r="C13" s="10">
        <v>3700</v>
      </c>
      <c r="D13" s="10">
        <v>3700</v>
      </c>
      <c r="E13" s="11"/>
      <c r="F13" s="11"/>
      <c r="G13" s="11"/>
      <c r="H13" s="32">
        <f t="shared" si="0"/>
        <v>7400</v>
      </c>
      <c r="J13" s="25"/>
      <c r="K13" s="26"/>
      <c r="L13" s="11"/>
      <c r="M13" s="11"/>
      <c r="N13" s="11"/>
      <c r="P13" s="10">
        <v>10</v>
      </c>
      <c r="Q13" s="44" t="s">
        <v>45</v>
      </c>
      <c r="R13" s="48">
        <v>109.47799999999999</v>
      </c>
      <c r="S13" s="11"/>
      <c r="T13" s="11">
        <v>180.5</v>
      </c>
      <c r="U13" s="11"/>
      <c r="V13" s="11"/>
      <c r="X13" s="3">
        <f t="shared" si="1"/>
        <v>3.7</v>
      </c>
      <c r="Y13" s="3">
        <f t="shared" si="2"/>
        <v>3.7</v>
      </c>
      <c r="Z13" s="3">
        <f t="shared" si="3"/>
        <v>0</v>
      </c>
      <c r="AA13" s="3">
        <f t="shared" si="4"/>
        <v>0</v>
      </c>
      <c r="AB13" s="3">
        <f t="shared" si="5"/>
        <v>0</v>
      </c>
    </row>
    <row r="14" spans="1:28" ht="30.75" thickBot="1">
      <c r="A14" s="10">
        <v>11</v>
      </c>
      <c r="B14" s="44" t="s">
        <v>43</v>
      </c>
      <c r="C14" s="10">
        <v>3400</v>
      </c>
      <c r="D14" s="10">
        <v>3400</v>
      </c>
      <c r="E14" s="11"/>
      <c r="F14" s="11"/>
      <c r="G14" s="11"/>
      <c r="H14" s="32">
        <f t="shared" si="0"/>
        <v>6800</v>
      </c>
      <c r="I14" s="23"/>
      <c r="J14" s="27"/>
      <c r="K14" s="26"/>
      <c r="L14" s="11"/>
      <c r="M14" s="11"/>
      <c r="N14" s="11"/>
      <c r="P14" s="10">
        <v>11</v>
      </c>
      <c r="Q14" s="44" t="s">
        <v>43</v>
      </c>
      <c r="R14" s="48">
        <v>131.37200000000001</v>
      </c>
      <c r="S14" s="11"/>
      <c r="T14" s="11">
        <v>250</v>
      </c>
      <c r="U14" s="11"/>
      <c r="V14" s="11"/>
      <c r="X14" s="3">
        <f t="shared" si="1"/>
        <v>3.4</v>
      </c>
      <c r="Y14" s="3">
        <f t="shared" si="2"/>
        <v>3.4</v>
      </c>
      <c r="Z14" s="3">
        <f t="shared" si="3"/>
        <v>0</v>
      </c>
      <c r="AA14" s="3">
        <f t="shared" si="4"/>
        <v>0</v>
      </c>
      <c r="AB14" s="3">
        <f t="shared" si="5"/>
        <v>0</v>
      </c>
    </row>
    <row r="15" spans="1:28" ht="30.75" thickBot="1">
      <c r="A15" s="10">
        <v>12</v>
      </c>
      <c r="B15" s="44" t="s">
        <v>26</v>
      </c>
      <c r="C15" s="31">
        <v>700</v>
      </c>
      <c r="D15" s="10">
        <v>7800</v>
      </c>
      <c r="E15" s="11"/>
      <c r="F15" s="11"/>
      <c r="G15" s="11"/>
      <c r="H15" s="32">
        <f t="shared" si="0"/>
        <v>8500</v>
      </c>
      <c r="J15" s="30"/>
      <c r="K15" s="28"/>
      <c r="L15" s="15"/>
      <c r="M15" s="15"/>
      <c r="N15" s="15"/>
      <c r="P15" s="10">
        <v>12</v>
      </c>
      <c r="Q15" s="44" t="s">
        <v>26</v>
      </c>
      <c r="R15" s="47"/>
      <c r="S15" s="11"/>
      <c r="T15" s="11"/>
      <c r="U15" s="11"/>
      <c r="V15" s="11"/>
      <c r="X15" s="3">
        <f t="shared" si="1"/>
        <v>0.7</v>
      </c>
      <c r="Y15" s="3">
        <f t="shared" si="2"/>
        <v>7.8</v>
      </c>
      <c r="Z15" s="3">
        <f t="shared" si="3"/>
        <v>0</v>
      </c>
      <c r="AA15" s="3">
        <f t="shared" si="4"/>
        <v>0</v>
      </c>
      <c r="AB15" s="3">
        <f t="shared" si="5"/>
        <v>0</v>
      </c>
    </row>
    <row r="16" spans="1:28" ht="45" customHeight="1" thickBot="1">
      <c r="A16" s="10">
        <v>13</v>
      </c>
      <c r="B16" s="14" t="s">
        <v>25</v>
      </c>
      <c r="C16" s="10">
        <v>2800</v>
      </c>
      <c r="D16" s="11"/>
      <c r="E16" s="11"/>
      <c r="F16" s="11"/>
      <c r="G16" s="11"/>
      <c r="H16" s="32">
        <f t="shared" si="0"/>
        <v>2800</v>
      </c>
      <c r="J16" s="25"/>
      <c r="K16" s="11"/>
      <c r="L16" s="11"/>
      <c r="M16" s="11"/>
      <c r="N16" s="11"/>
      <c r="P16" s="10">
        <v>13</v>
      </c>
      <c r="Q16" s="14" t="s">
        <v>25</v>
      </c>
      <c r="R16" s="47"/>
      <c r="S16" s="11"/>
      <c r="T16" s="11"/>
      <c r="U16" s="11"/>
      <c r="V16" s="11"/>
      <c r="X16" s="3">
        <f t="shared" si="1"/>
        <v>2.8</v>
      </c>
      <c r="Y16" s="3">
        <f t="shared" si="2"/>
        <v>0</v>
      </c>
      <c r="Z16" s="3">
        <f t="shared" si="3"/>
        <v>0</v>
      </c>
      <c r="AA16" s="3">
        <f t="shared" si="4"/>
        <v>0</v>
      </c>
      <c r="AB16" s="3">
        <f t="shared" si="5"/>
        <v>0</v>
      </c>
    </row>
    <row r="17" spans="1:28" ht="30.75" thickBot="1">
      <c r="A17" s="10">
        <v>14</v>
      </c>
      <c r="B17" s="14" t="s">
        <v>19</v>
      </c>
      <c r="C17" s="10">
        <v>4500</v>
      </c>
      <c r="D17" s="11"/>
      <c r="E17" s="11"/>
      <c r="F17" s="11"/>
      <c r="G17" s="11"/>
      <c r="H17" s="32">
        <f t="shared" si="0"/>
        <v>4500</v>
      </c>
      <c r="J17" s="25"/>
      <c r="K17" s="11"/>
      <c r="L17" s="11"/>
      <c r="M17" s="11"/>
      <c r="N17" s="11"/>
      <c r="P17" s="10">
        <v>14</v>
      </c>
      <c r="Q17" s="14" t="s">
        <v>19</v>
      </c>
      <c r="R17" s="47"/>
      <c r="S17" s="11"/>
      <c r="T17" s="11"/>
      <c r="U17" s="11"/>
      <c r="V17" s="11"/>
      <c r="X17" s="3">
        <f t="shared" si="1"/>
        <v>4.5</v>
      </c>
      <c r="Y17" s="3">
        <f t="shared" si="2"/>
        <v>0</v>
      </c>
      <c r="Z17" s="3">
        <f t="shared" si="3"/>
        <v>0</v>
      </c>
      <c r="AA17" s="3">
        <f t="shared" si="4"/>
        <v>0</v>
      </c>
      <c r="AB17" s="3">
        <f t="shared" si="5"/>
        <v>0</v>
      </c>
    </row>
    <row r="18" spans="1:28" ht="15.75" thickBot="1">
      <c r="A18" s="53" t="s">
        <v>7</v>
      </c>
      <c r="B18" s="54"/>
      <c r="C18" s="17">
        <f t="shared" ref="C18:F18" si="6">SUM(C4:C17)</f>
        <v>93300</v>
      </c>
      <c r="D18" s="17">
        <f t="shared" si="6"/>
        <v>259900</v>
      </c>
      <c r="E18" s="17">
        <f t="shared" si="6"/>
        <v>239500</v>
      </c>
      <c r="F18" s="17">
        <f t="shared" si="6"/>
        <v>183000</v>
      </c>
      <c r="G18" s="17">
        <f>SUM(G4:G17)</f>
        <v>75000</v>
      </c>
      <c r="H18" s="18">
        <f>SUM(C18:G18)</f>
        <v>850700</v>
      </c>
      <c r="I18" s="19"/>
      <c r="J18" s="20"/>
      <c r="K18" s="20"/>
      <c r="L18" s="20"/>
      <c r="M18" s="20"/>
      <c r="N18" s="20"/>
      <c r="P18" s="53" t="s">
        <v>7</v>
      </c>
      <c r="Q18" s="54"/>
      <c r="R18" s="50">
        <f>SUM(R5:R16)</f>
        <v>6652.6090000000004</v>
      </c>
      <c r="S18" s="16">
        <f>SUM(S5:S16)</f>
        <v>0</v>
      </c>
      <c r="T18" s="34">
        <f>SUM(T5:T16)</f>
        <v>10914.499679999999</v>
      </c>
      <c r="U18" s="16">
        <f>SUM(U5:U16)</f>
        <v>0</v>
      </c>
      <c r="V18" s="16">
        <f>SUM(V5:V16)</f>
        <v>0</v>
      </c>
    </row>
    <row r="19" spans="1:28" ht="15.75" thickBot="1">
      <c r="B19" s="5" t="s">
        <v>9</v>
      </c>
      <c r="C19" s="5">
        <f>C18*0.15</f>
        <v>13995</v>
      </c>
      <c r="D19" s="6">
        <f>D18*0.15</f>
        <v>38985</v>
      </c>
      <c r="E19" s="6">
        <f>E18*0.15</f>
        <v>35925</v>
      </c>
      <c r="F19" s="6">
        <f>F18*0.15</f>
        <v>27450</v>
      </c>
      <c r="G19" s="6">
        <f>G18*0.15</f>
        <v>11250</v>
      </c>
      <c r="H19" s="21">
        <f>SUM(C19:G19)</f>
        <v>127605</v>
      </c>
      <c r="I19" s="22"/>
      <c r="R19" s="3" t="s">
        <v>27</v>
      </c>
      <c r="T19" s="3" t="s">
        <v>28</v>
      </c>
      <c r="U19" s="3" t="s">
        <v>29</v>
      </c>
      <c r="V19" s="3" t="s">
        <v>30</v>
      </c>
    </row>
    <row r="20" spans="1:28" ht="15.75" thickBot="1">
      <c r="B20" s="7" t="s">
        <v>10</v>
      </c>
      <c r="C20" s="33">
        <f>(H18+H19)/0.9975-(H18+H19)</f>
        <v>2451.8922305763699</v>
      </c>
      <c r="D20" s="8"/>
      <c r="E20" s="8"/>
      <c r="F20" s="8"/>
      <c r="G20" s="8"/>
      <c r="H20" s="52">
        <f>SUM(C20:G20)</f>
        <v>2451.8922305763699</v>
      </c>
      <c r="I20" s="45">
        <f>H20/H21</f>
        <v>2.4999999999999276E-3</v>
      </c>
    </row>
    <row r="21" spans="1:28" ht="15.75" thickBot="1">
      <c r="B21" s="1" t="s">
        <v>11</v>
      </c>
      <c r="C21" s="51">
        <f>C20+C19+C18</f>
        <v>109746.89223057637</v>
      </c>
      <c r="D21" s="2">
        <f>D20+D19+D18</f>
        <v>298885</v>
      </c>
      <c r="E21" s="2">
        <f>E20+E19+E18</f>
        <v>275425</v>
      </c>
      <c r="F21" s="2">
        <f>F20+F19+F18</f>
        <v>210450</v>
      </c>
      <c r="G21" s="2">
        <f>G20+G19+G18</f>
        <v>86250</v>
      </c>
      <c r="H21" s="18">
        <f>SUM(C21:G21)</f>
        <v>980756.89223057637</v>
      </c>
      <c r="I21" s="19"/>
    </row>
    <row r="24" spans="1:28"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</row>
    <row r="25" spans="1:28">
      <c r="B25" s="3" t="s">
        <v>10</v>
      </c>
      <c r="C25" s="36">
        <f>C20/1000</f>
        <v>2.45189223057637</v>
      </c>
      <c r="D25" s="36">
        <f>D20/1000</f>
        <v>0</v>
      </c>
      <c r="E25" s="36">
        <f>E20/1000</f>
        <v>0</v>
      </c>
      <c r="F25" s="36">
        <f>F20/1000</f>
        <v>0</v>
      </c>
      <c r="G25" s="36">
        <f>G20/1000</f>
        <v>0</v>
      </c>
    </row>
    <row r="26" spans="1:28">
      <c r="B26" s="3" t="s">
        <v>9</v>
      </c>
      <c r="C26" s="36">
        <f>C19/1000</f>
        <v>13.994999999999999</v>
      </c>
      <c r="D26" s="36">
        <f>D19/1000</f>
        <v>38.984999999999999</v>
      </c>
      <c r="E26" s="36">
        <f>E19/1000</f>
        <v>35.924999999999997</v>
      </c>
      <c r="F26" s="36">
        <f>F19/1000</f>
        <v>27.45</v>
      </c>
      <c r="G26" s="36">
        <f>G19/1000</f>
        <v>11.25</v>
      </c>
    </row>
    <row r="27" spans="1:28">
      <c r="B27" s="3" t="s">
        <v>56</v>
      </c>
      <c r="C27" s="36">
        <f>C18/1000</f>
        <v>93.3</v>
      </c>
      <c r="D27" s="36">
        <f>D18/1000</f>
        <v>259.89999999999998</v>
      </c>
      <c r="E27" s="36">
        <f>E18/1000</f>
        <v>239.5</v>
      </c>
      <c r="F27" s="36">
        <f>F18/1000</f>
        <v>183</v>
      </c>
      <c r="G27" s="36">
        <f>G18/1000</f>
        <v>75</v>
      </c>
    </row>
    <row r="34" spans="1:10">
      <c r="A34" s="3" t="s">
        <v>51</v>
      </c>
      <c r="B34" s="3" t="s">
        <v>52</v>
      </c>
      <c r="C34" s="3" t="s">
        <v>52</v>
      </c>
      <c r="D34" s="3" t="s">
        <v>52</v>
      </c>
      <c r="E34" s="3" t="s">
        <v>52</v>
      </c>
    </row>
    <row r="35" spans="1:10" ht="15.75" thickBot="1">
      <c r="A35" s="3">
        <v>14</v>
      </c>
      <c r="B35" s="14" t="s">
        <v>31</v>
      </c>
      <c r="C35" s="41">
        <v>2016</v>
      </c>
      <c r="D35" s="3">
        <v>0</v>
      </c>
      <c r="E35" s="3">
        <v>1</v>
      </c>
      <c r="I35" s="3"/>
      <c r="J35" s="4"/>
    </row>
    <row r="36" spans="1:10" ht="15.75" thickBot="1">
      <c r="A36" s="3">
        <v>13</v>
      </c>
      <c r="B36" s="14" t="s">
        <v>41</v>
      </c>
      <c r="C36" s="41">
        <v>2016</v>
      </c>
      <c r="D36" s="3">
        <v>0</v>
      </c>
      <c r="E36" s="3">
        <v>1</v>
      </c>
      <c r="I36" s="3"/>
      <c r="J36" s="4"/>
    </row>
    <row r="37" spans="1:10" ht="15.75" thickBot="1">
      <c r="A37" s="3">
        <v>12</v>
      </c>
      <c r="B37" s="38" t="s">
        <v>46</v>
      </c>
      <c r="C37" s="41">
        <v>2016</v>
      </c>
      <c r="D37" s="3">
        <v>1</v>
      </c>
      <c r="E37" s="3">
        <v>1</v>
      </c>
      <c r="I37" s="3"/>
      <c r="J37" s="4"/>
    </row>
    <row r="38" spans="1:10" ht="15.75" thickBot="1">
      <c r="A38" s="3">
        <v>11</v>
      </c>
      <c r="B38" s="38" t="s">
        <v>33</v>
      </c>
      <c r="C38" s="41">
        <v>2016</v>
      </c>
      <c r="D38" s="3">
        <v>0</v>
      </c>
      <c r="E38" s="3">
        <v>2</v>
      </c>
      <c r="I38" s="3"/>
      <c r="J38" s="4"/>
    </row>
    <row r="39" spans="1:10" ht="15.75" thickBot="1">
      <c r="A39" s="3">
        <v>10</v>
      </c>
      <c r="B39" s="38" t="s">
        <v>40</v>
      </c>
      <c r="C39" s="41">
        <v>2016</v>
      </c>
      <c r="D39" s="3">
        <v>0</v>
      </c>
      <c r="E39" s="3">
        <v>1</v>
      </c>
      <c r="I39" s="3"/>
      <c r="J39" s="4"/>
    </row>
    <row r="40" spans="1:10" ht="15.75" thickBot="1">
      <c r="A40" s="3">
        <v>9</v>
      </c>
      <c r="B40" s="38" t="s">
        <v>39</v>
      </c>
      <c r="C40" s="41">
        <v>2016</v>
      </c>
      <c r="D40" s="3">
        <v>0</v>
      </c>
      <c r="E40" s="3">
        <v>1</v>
      </c>
      <c r="I40" s="3"/>
      <c r="J40" s="4"/>
    </row>
    <row r="41" spans="1:10" ht="15.75" thickBot="1">
      <c r="A41" s="3">
        <v>8</v>
      </c>
      <c r="B41" s="37" t="s">
        <v>38</v>
      </c>
      <c r="C41" s="41">
        <v>2016</v>
      </c>
      <c r="D41" s="3">
        <v>1</v>
      </c>
      <c r="E41" s="3">
        <v>1</v>
      </c>
      <c r="I41" s="3"/>
      <c r="J41" s="4"/>
    </row>
    <row r="42" spans="1:10" ht="15.75" thickBot="1">
      <c r="A42" s="3">
        <v>7</v>
      </c>
      <c r="B42" s="37" t="s">
        <v>42</v>
      </c>
      <c r="C42" s="41">
        <v>2016</v>
      </c>
      <c r="D42" s="3">
        <v>1</v>
      </c>
      <c r="E42" s="3">
        <v>1</v>
      </c>
      <c r="I42" s="3"/>
      <c r="J42" s="4"/>
    </row>
    <row r="43" spans="1:10" ht="15.75" thickBot="1">
      <c r="A43" s="3">
        <v>6</v>
      </c>
      <c r="B43" s="37" t="s">
        <v>55</v>
      </c>
      <c r="C43" s="41">
        <v>2016</v>
      </c>
      <c r="D43" s="3">
        <v>1</v>
      </c>
      <c r="E43" s="3">
        <v>4</v>
      </c>
      <c r="I43" s="3"/>
      <c r="J43" s="4"/>
    </row>
    <row r="44" spans="1:10" ht="15.75" thickBot="1">
      <c r="A44" s="3">
        <v>5</v>
      </c>
      <c r="B44" s="40" t="s">
        <v>50</v>
      </c>
      <c r="C44" s="41">
        <v>2016</v>
      </c>
      <c r="D44" s="3">
        <v>1</v>
      </c>
      <c r="E44" s="3">
        <v>2</v>
      </c>
      <c r="I44" s="3"/>
      <c r="J44" s="4"/>
    </row>
    <row r="45" spans="1:10" ht="15.75" thickBot="1">
      <c r="A45" s="3">
        <v>4</v>
      </c>
      <c r="B45" s="40" t="s">
        <v>49</v>
      </c>
      <c r="C45" s="41">
        <v>2016</v>
      </c>
      <c r="D45" s="3">
        <v>1</v>
      </c>
      <c r="E45" s="3">
        <v>3</v>
      </c>
      <c r="I45" s="3"/>
      <c r="J45" s="4"/>
    </row>
    <row r="46" spans="1:10" ht="15.75" thickBot="1">
      <c r="A46" s="3">
        <v>3</v>
      </c>
      <c r="B46" s="40" t="s">
        <v>48</v>
      </c>
      <c r="C46" s="41">
        <v>2016</v>
      </c>
      <c r="D46" s="3">
        <v>1</v>
      </c>
      <c r="E46" s="3">
        <v>2</v>
      </c>
      <c r="I46" s="3"/>
      <c r="J46" s="4"/>
    </row>
    <row r="47" spans="1:10" ht="15.75" thickBot="1">
      <c r="A47" s="3">
        <v>2</v>
      </c>
      <c r="B47" s="40" t="s">
        <v>47</v>
      </c>
      <c r="C47" s="41">
        <v>2016</v>
      </c>
      <c r="D47" s="3">
        <v>1</v>
      </c>
      <c r="E47" s="3">
        <v>2</v>
      </c>
      <c r="I47" s="3"/>
      <c r="J47" s="4"/>
    </row>
    <row r="48" spans="1:10" ht="15.75" thickBot="1">
      <c r="A48" s="3">
        <v>1</v>
      </c>
      <c r="B48" s="39" t="s">
        <v>32</v>
      </c>
      <c r="C48" s="41">
        <v>2016</v>
      </c>
      <c r="D48" s="3">
        <v>0</v>
      </c>
      <c r="E48" s="3">
        <v>3</v>
      </c>
      <c r="I48" s="3"/>
      <c r="J48" s="4"/>
    </row>
  </sheetData>
  <sortState ref="A35:E48">
    <sortCondition descending="1" ref="A35"/>
  </sortState>
  <mergeCells count="9">
    <mergeCell ref="A18:B18"/>
    <mergeCell ref="C2:H2"/>
    <mergeCell ref="J2:N2"/>
    <mergeCell ref="R2:V2"/>
    <mergeCell ref="A2:A3"/>
    <mergeCell ref="B2:B3"/>
    <mergeCell ref="P2:P3"/>
    <mergeCell ref="Q2:Q3"/>
    <mergeCell ref="P18:Q1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2015-08-31T07:37:19Z</cp:lastPrinted>
  <dcterms:created xsi:type="dcterms:W3CDTF">2015-05-18T07:32:44Z</dcterms:created>
  <dcterms:modified xsi:type="dcterms:W3CDTF">2015-08-31T07:37:31Z</dcterms:modified>
</cp:coreProperties>
</file>