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030" tabRatio="601" activeTab="1"/>
  </bookViews>
  <sheets>
    <sheet name="дох за 2014" sheetId="1" r:id="rId1"/>
    <sheet name="вид за 2014" sheetId="2" r:id="rId2"/>
  </sheets>
  <definedNames>
    <definedName name="DATABASE" localSheetId="1">'вид за 2014'!$A$8:$A$51</definedName>
    <definedName name="DATABASE" localSheetId="0">'дох за 2014'!$A$9:$A$29</definedName>
    <definedName name="_xlnm.Print_Titles" localSheetId="1">'вид за 2014'!$5:$7</definedName>
    <definedName name="_xlnm.Print_Titles" localSheetId="0">'дох за 2014'!$5:$7</definedName>
    <definedName name="_xlnm.Print_Area" localSheetId="1">'вид за 2014'!$A$1:$H$95</definedName>
    <definedName name="_xlnm.Print_Area" localSheetId="0">'дох за 2014'!$A$1:$E$58</definedName>
  </definedNames>
  <calcPr fullCalcOnLoad="1"/>
</workbook>
</file>

<file path=xl/comments2.xml><?xml version="1.0" encoding="utf-8"?>
<comments xmlns="http://schemas.openxmlformats.org/spreadsheetml/2006/main">
  <authors>
    <author>VGorun</author>
    <author>Горун Віталій Анатолійович</author>
  </authors>
  <commentList>
    <comment ref="B40" authorId="0">
      <text>
        <r>
          <rPr>
            <b/>
            <sz val="20"/>
            <rFont val="Tahoma"/>
            <family val="2"/>
          </rPr>
          <t>1606,7</t>
        </r>
      </text>
    </comment>
    <comment ref="D40" authorId="0">
      <text>
        <r>
          <rPr>
            <b/>
            <sz val="20"/>
            <rFont val="Tahoma"/>
            <family val="2"/>
          </rPr>
          <t>VGorun:</t>
        </r>
        <r>
          <rPr>
            <sz val="20"/>
            <rFont val="Tahoma"/>
            <family val="2"/>
          </rPr>
          <t xml:space="preserve">
1200,7</t>
        </r>
      </text>
    </comment>
    <comment ref="B36" authorId="0">
      <text>
        <r>
          <rPr>
            <b/>
            <sz val="8"/>
            <rFont val="Tahoma"/>
            <family val="2"/>
          </rPr>
          <t xml:space="preserve">VGorun:
</t>
        </r>
        <r>
          <rPr>
            <b/>
            <sz val="20"/>
            <rFont val="Tahoma"/>
            <family val="2"/>
          </rPr>
          <t>2353,4</t>
        </r>
      </text>
    </comment>
    <comment ref="D36" authorId="0">
      <text>
        <r>
          <rPr>
            <b/>
            <sz val="22"/>
            <rFont val="Tahoma"/>
            <family val="2"/>
          </rPr>
          <t>1350,3</t>
        </r>
      </text>
    </comment>
    <comment ref="C92" authorId="0">
      <text>
        <r>
          <rPr>
            <b/>
            <sz val="8"/>
            <rFont val="Tahoma"/>
            <family val="2"/>
          </rPr>
          <t>V</t>
        </r>
        <r>
          <rPr>
            <b/>
            <sz val="20"/>
            <rFont val="Tahoma"/>
            <family val="2"/>
          </rPr>
          <t>Gorun:</t>
        </r>
        <r>
          <rPr>
            <sz val="20"/>
            <rFont val="Tahoma"/>
            <family val="2"/>
          </rPr>
          <t xml:space="preserve">
156 242,077</t>
        </r>
      </text>
    </comment>
    <comment ref="C75" authorId="0">
      <text>
        <r>
          <rPr>
            <sz val="20"/>
            <rFont val="Tahoma"/>
            <family val="2"/>
          </rPr>
          <t>1 005,535</t>
        </r>
      </text>
    </comment>
    <comment ref="D75" authorId="0">
      <text>
        <r>
          <rPr>
            <sz val="22"/>
            <rFont val="Tahoma"/>
            <family val="2"/>
          </rPr>
          <t>878,4</t>
        </r>
      </text>
    </comment>
    <comment ref="D51" authorId="0">
      <text>
        <r>
          <rPr>
            <b/>
            <sz val="20"/>
            <rFont val="Tahoma"/>
            <family val="2"/>
          </rPr>
          <t>853 067,5</t>
        </r>
        <r>
          <rPr>
            <sz val="20"/>
            <rFont val="Tahoma"/>
            <family val="2"/>
          </rPr>
          <t xml:space="preserve">
</t>
        </r>
      </text>
    </comment>
    <comment ref="B51" authorId="0">
      <text>
        <r>
          <rPr>
            <sz val="20"/>
            <rFont val="Tahoma"/>
            <family val="2"/>
          </rPr>
          <t>997 056,9</t>
        </r>
      </text>
    </comment>
    <comment ref="C40" authorId="0">
      <text>
        <r>
          <rPr>
            <sz val="20"/>
            <rFont val="Tahoma"/>
            <family val="2"/>
          </rPr>
          <t>1406,496</t>
        </r>
      </text>
    </comment>
    <comment ref="C36" authorId="0">
      <text>
        <r>
          <rPr>
            <b/>
            <i/>
            <sz val="20"/>
            <rFont val="Tahoma"/>
            <family val="2"/>
          </rPr>
          <t>1357,855</t>
        </r>
      </text>
    </comment>
    <comment ref="B92" authorId="0">
      <text>
        <r>
          <rPr>
            <b/>
            <sz val="8"/>
            <rFont val="Tahoma"/>
            <family val="2"/>
          </rPr>
          <t>VGorun:</t>
        </r>
        <r>
          <rPr>
            <sz val="8"/>
            <rFont val="Tahoma"/>
            <family val="2"/>
          </rPr>
          <t xml:space="preserve">
</t>
        </r>
        <r>
          <rPr>
            <b/>
            <i/>
            <sz val="14"/>
            <rFont val="Tahoma"/>
            <family val="2"/>
          </rPr>
          <t>3 050 391,5</t>
        </r>
      </text>
    </comment>
    <comment ref="D92" authorId="0">
      <text>
        <r>
          <rPr>
            <b/>
            <sz val="14"/>
            <rFont val="Tahoma"/>
            <family val="2"/>
          </rPr>
          <t>2 696 927,9</t>
        </r>
      </text>
    </comment>
    <comment ref="B25" authorId="0">
      <text>
        <r>
          <rPr>
            <b/>
            <sz val="14"/>
            <rFont val="Tahoma"/>
            <family val="2"/>
          </rPr>
          <t>398,089</t>
        </r>
        <r>
          <rPr>
            <sz val="8"/>
            <rFont val="Tahoma"/>
            <family val="2"/>
          </rPr>
          <t xml:space="preserve">
</t>
        </r>
      </text>
    </comment>
    <comment ref="B75" authorId="0">
      <text>
        <r>
          <rPr>
            <b/>
            <sz val="16"/>
            <rFont val="Tahoma"/>
            <family val="2"/>
          </rPr>
          <t>2757,0</t>
        </r>
      </text>
    </comment>
    <comment ref="C25" authorId="1">
      <text>
        <r>
          <rPr>
            <b/>
            <sz val="18"/>
            <rFont val="Tahoma"/>
            <family val="2"/>
          </rPr>
          <t>328,7</t>
        </r>
      </text>
    </comment>
    <comment ref="D25" authorId="1">
      <text>
        <r>
          <rPr>
            <b/>
            <sz val="20"/>
            <rFont val="Tahoma"/>
            <family val="2"/>
          </rPr>
          <t>239,5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<sst xmlns="http://schemas.openxmlformats.org/spreadsheetml/2006/main" count="163" uniqueCount="153">
  <si>
    <t>В и д а т к и</t>
  </si>
  <si>
    <t>обласного бюджету Рівненської області</t>
  </si>
  <si>
    <t>Освiта</t>
  </si>
  <si>
    <t>Охорона здоров'я</t>
  </si>
  <si>
    <t>Фiзична культура i спорт</t>
  </si>
  <si>
    <t>РАЗОМ ВИДАТКІВ</t>
  </si>
  <si>
    <t>ВСЬОГО ВИДАТКІВ</t>
  </si>
  <si>
    <t>тис.грн.</t>
  </si>
  <si>
    <t>Доходи</t>
  </si>
  <si>
    <t>РАЗОМ ВЛАСНІ ДОХОДИ</t>
  </si>
  <si>
    <t>ВСЬОГО ДОХОДІВ</t>
  </si>
  <si>
    <t>Плата за утримання дітей у школах-інтернатах</t>
  </si>
  <si>
    <t>РАЗОМ  ДОХОДІВ</t>
  </si>
  <si>
    <t>Культура і мистецтво</t>
  </si>
  <si>
    <t>Субвенції з державного бюджету місцевим бюджетам - разом</t>
  </si>
  <si>
    <t>у тому числі:</t>
  </si>
  <si>
    <t>Державне управлiння</t>
  </si>
  <si>
    <t>Субвенції з державного бюджету місцевим бюджетам, в тому числі:</t>
  </si>
  <si>
    <t xml:space="preserve">Кредитування бюджету </t>
  </si>
  <si>
    <t>Надання державного пільгового кредиту індивідуальним сільським забудовникам</t>
  </si>
  <si>
    <t xml:space="preserve">Інші надходження </t>
  </si>
  <si>
    <t>Видатки не віднесені до основних груп , в т.ч:</t>
  </si>
  <si>
    <t xml:space="preserve">Кошти, що передаються до бюджету розвитку </t>
  </si>
  <si>
    <t xml:space="preserve">Відсоток </t>
  </si>
  <si>
    <t>Відхилення</t>
  </si>
  <si>
    <t>виконання до плану на рік</t>
  </si>
  <si>
    <t>Соцiальний захист та соцiальне забезпечення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</si>
  <si>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</si>
  <si>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 за станом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</si>
  <si>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Субвенція на комп"ютеризацію та інформатизацію загальноосвітніх навчальних закладів районів</t>
  </si>
  <si>
    <t>Субвенція на придбання витратних матеріалів для родопомічних, дитячих, хірургічних, реанімаційних закладів (відділень), відділень невідкладної допомоги та лабораторій</t>
  </si>
  <si>
    <t xml:space="preserve">Дотація вирівнювання з державного бюджету </t>
  </si>
  <si>
    <t xml:space="preserve">    Регіональна програма збереження культових споруд -пам"яток архітектури та містобудування місцевого значення Рівненської області на 2006-2010 роки</t>
  </si>
  <si>
    <t xml:space="preserve">    Комплексна програма паспортизації об"єктів культурної спадщини Рівненської області до 2010 року</t>
  </si>
  <si>
    <t>Будівництво, в т.ч:</t>
  </si>
  <si>
    <t>Засоби масової інформації, в т.ч:</t>
  </si>
  <si>
    <t>Сільське і лісове господарство, рибне господарство та мисливство, в т.ч:</t>
  </si>
  <si>
    <t>Запобігання та ліквідація надзвичайних ситуацій та наслідків стихійного лиха, в.ч:</t>
  </si>
  <si>
    <t xml:space="preserve">   Субвенція  на буд. і придб. житла військовослужб. та особам рядового і начальницького складу, звільненим у запас або відставку за станом здоров"я, віком, вислугою років та у зв"язку із скороч.штатів, які перебувають на кварт. обліку за місцем проживання, членам сімей з числа цих осіб, які загинули під час викон. ними службових обов"язків, а також учасникам бойових дій в Афганістані та войєнних конфліктів</t>
  </si>
  <si>
    <t>Інші субвенції, в т.ч:</t>
  </si>
  <si>
    <t xml:space="preserve">    повернення невикористаних коштів за минулі роки</t>
  </si>
  <si>
    <t xml:space="preserve">     повернуто  коштів згідно актів ревізій та перевірок </t>
  </si>
  <si>
    <t xml:space="preserve">Аналіз виконання видатків загального фонду  </t>
  </si>
  <si>
    <t>Житлово-комунальне господарство, в т.ч:</t>
  </si>
  <si>
    <t xml:space="preserve">Аналіз виконання доходів загального фонду </t>
  </si>
  <si>
    <t xml:space="preserve">   Субвенція з ДБ місцевим бюджетам на здійснення заходів по передачі житлового фонду та об"єктів соціально-культурної сфери Міністерства оборони України у комунальну власність</t>
  </si>
  <si>
    <t xml:space="preserve">Субвенція з ДБ місцевим бюджетам на соціально-економічний розвиток </t>
  </si>
  <si>
    <t>Субвенція з ДБ місцевим бюджетам на комп"ютеризацію та інформатизацію загальноосвітніх навчальних закладів районів</t>
  </si>
  <si>
    <t>Забезпечення реалізації програм соціально-економічного розвитку регіонів</t>
  </si>
  <si>
    <t>Субвенція з місцевого бюджету ДБ на виконання програм соціально-економічного та культурного розвитку регіонів</t>
  </si>
  <si>
    <t xml:space="preserve">ВСЬОГО </t>
  </si>
  <si>
    <t xml:space="preserve">    інші готівкові платежі</t>
  </si>
  <si>
    <t>Інші субвенції з районних бюджетів обласному бюджету</t>
  </si>
  <si>
    <t xml:space="preserve">    від реєстрації іноземних інвестицій</t>
  </si>
  <si>
    <t>Регіональна програма збереження культових споруд -пам"яток архітектури та містобудування місцевого значення Рівненської області на 2006-2010 роки</t>
  </si>
  <si>
    <t>на соц.-екон. розв. Костопільського р.</t>
  </si>
  <si>
    <t xml:space="preserve">      ( за рахунок субвенції з державного бюджету місцевим бюджетам на енергозбереження)</t>
  </si>
  <si>
    <t>програма розвитку освіти в області на 2006-2010 роки</t>
  </si>
  <si>
    <t>на завершення капітального ремонту терапевтичного відділення Демидів. лікарні</t>
  </si>
  <si>
    <t>Субвенція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</si>
  <si>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</si>
  <si>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потреби) та компенсацію за пільговий проїзд окремих категорій громадян</t>
  </si>
  <si>
    <t>Субвенція на фінансування Програм - переможців Всеукраїнського конкурсу проектів та програм розвитку місцевого самоврядування  </t>
  </si>
  <si>
    <t>Податок на доходи фізичних осіб</t>
  </si>
  <si>
    <t>Збір за спеціальне використання лісових ресурсів в частині деревини, заготовленої в порядку рубок головного користування </t>
  </si>
  <si>
    <t>Збір за спеціальне використання води для потреб гідроенергетики  </t>
  </si>
  <si>
    <t>Надходження збору за спеціальне використання води від підприємств житлово-комунального господарства </t>
  </si>
  <si>
    <t>Плата за користування надрами для видобування корисних копалин загальнодержавного значення </t>
  </si>
  <si>
    <t>Плата за спеціальне використання рибних та інших водних ресурсів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</si>
  <si>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</si>
  <si>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надані в оренду ставки, що знаходяться в басейнах річок загальнодержавного значення  </t>
  </si>
  <si>
    <t>Субвенція з ДБ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</si>
  <si>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Надання бюджетних позичок суб'єктам підприємницької діяльності</t>
  </si>
  <si>
    <t>Програма реконструкції, удосконалення та розвитку територіальної автоматизованої системи централізованого оповіщення цивільного захисту Рівненської області "Сигнал-ВО"</t>
  </si>
  <si>
    <t>Програма розвитку туризму в Рівненській області на 2011-2015 роки</t>
  </si>
  <si>
    <t>Програма заходів з відзначення державних та професійних свят, ювілейних дат, заохочення за заслуги перед Рівненською областю на 2010-2015 роки</t>
  </si>
  <si>
    <t>Додаткова дотація на поліпшення умов оплати праці медичних працівників, які надають медичну допомогу хворим  на заразну та  активну форми туберкульозу</t>
  </si>
  <si>
    <t>Додаткова дотація на забезпечення пальним станцій (відділень) екстреної, швидкої та невідкладної медичної допомоги</t>
  </si>
  <si>
    <t>Нерозподілені видатки</t>
  </si>
  <si>
    <t>Плата за надання адміністративних послуг</t>
  </si>
  <si>
    <t>Субвенція на придбання медичного автотранспорту та обладнання для закладів охорони здоров'я</t>
  </si>
  <si>
    <t>Субвенція на придбання медикаментів для забезпечення швидкої медичної допомоги</t>
  </si>
  <si>
    <t>Субвенція на придбання витратних матеріалів для закладів охорони здоров'я та лікарських засобів для інгаляційної анестезії</t>
  </si>
  <si>
    <t>Резервний фонд</t>
  </si>
  <si>
    <t>Субвенція на надання пільг  та житлових субсидій населенню на придбання твердого та рідкого  пічного побутового палива і скрапленого газу</t>
  </si>
  <si>
    <t>Субвенція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</si>
  <si>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</si>
  <si>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сімях за принципом "гроші ходять за дитиною"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</si>
  <si>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</si>
  <si>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</t>
  </si>
  <si>
    <t>Додаткова дотація з ДБ на оплату праці працівників бюджетних установ</t>
  </si>
  <si>
    <t>Субвенція на фінансування Програм - переможців Всеукраїнського конкурсу проектів та програм розвитку місцевого самоврядування </t>
  </si>
  <si>
    <t>Інші послуги, пов'язані з економічною діяльністю, в т.ч:</t>
  </si>
  <si>
    <t>Субвенція з обласного бюджету на проведення видатків місцевих бюджетів, що враховуються при визначенні обсягу міжбюджетних трансфертів </t>
  </si>
  <si>
    <t>Субвенція на часткове відшкодування вартості лікарських засобів для лікування осіб з гіпертонічною хворобою</t>
  </si>
  <si>
    <t>Обласна програма розвитку міжнародного співробітництва та міжрегіональної співпраці на 2013-2015 рр.</t>
  </si>
  <si>
    <t>Програма організації рятування людей на водних об'єктах Рівненської області на 2013-2017 роки</t>
  </si>
  <si>
    <t>Інші видатки, з них:</t>
  </si>
  <si>
    <t>Програма розвитку місцевого самоврядування у Рівненській області на 2013-2017 роки</t>
  </si>
  <si>
    <t>на реалізацію проектів-переможців щорічного обласного конкурсу проектів розвитку територіальних громад області</t>
  </si>
  <si>
    <t>Субвенція на проведення видатків місцевих бюджетів, що враховуються при визначенні обсягу міжбюджетних трансфертів </t>
  </si>
  <si>
    <t>Авансові внески з податку на прибуток підприємств та фінансових установ комунальної власності</t>
  </si>
  <si>
    <t>Субвенція на проведення виборів депутатів Верховної Ради Автономної Республіки Крим, місцевих рад та сільських, селищних, міських голів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</si>
  <si>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</si>
  <si>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</si>
  <si>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Плата за спеціальне використання диких тварин  </t>
  </si>
  <si>
    <t>на виконання комплексної програми забезпечення містобудівною документацією населених пунктів та територій Рівненської області на 2011-2015 роки</t>
  </si>
  <si>
    <t>на щорічний конкурс "населений пункт найкращого благоустрою і підтримки громадського порядку" в області</t>
  </si>
  <si>
    <t>на заміну вікон Бугринському агротехнічному ліцею</t>
  </si>
  <si>
    <t>на поточний ремонт території братської моголи с.Малин Млинівського р-ну</t>
  </si>
  <si>
    <t>на благоустрій м.Березне</t>
  </si>
  <si>
    <t>програма підтримки національного книговидання, популяризації української книги та сприяння книгорозповсюдженню в Рівненській області на 2009-2013 роки</t>
  </si>
  <si>
    <t>перiодичнi видання (газети та журнали)</t>
  </si>
  <si>
    <t>обласна Програма забезпечення поінформованості населення та сприяння розвитку інформаційного простору Рівненської області на 2013-2015 роки</t>
  </si>
  <si>
    <t>програми в галузі сільського господарства, лісового господарства, рибальства та мисливства</t>
  </si>
  <si>
    <t>Програма розвитку малого і середнього підприємництва в Рівненській області на 2013-2014 роки</t>
  </si>
  <si>
    <t>Обласна програма створення регіонального, місцевих та об'єктових резервів для запобігання, ліквідації надзвичайних ситуацій техногенного і природного характеру та їх наслідків на 2011-2015 роки</t>
  </si>
  <si>
    <t>Програма розвитку інвестиційної діяльності Рівненської області на 2013-2015 роки</t>
  </si>
  <si>
    <t>Програма економічного та соціального розвитку Рівненської області на 2013 рік (проведення щорічного обласного конкурсу пректів розвитку територіальних громад області)</t>
  </si>
  <si>
    <t>Доходи від  власності та підприємницької діяльності</t>
  </si>
  <si>
    <t>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здоров'я, що надають первинну медичну допомогу, у непілотних регіонах</t>
  </si>
  <si>
    <t>Субвенція на забезпечення харчуванням (сніданками) учнів 5-11 класів загальноосвітніх навчальних закладів</t>
  </si>
  <si>
    <t xml:space="preserve">Податок на прибуток підприємств </t>
  </si>
  <si>
    <t>Затверджено на 2014 рік з урахуванням змін</t>
  </si>
  <si>
    <t>Додаткова дотація з ДБ на вирівнювання фінансової забезпеченості місцевих бюджетів</t>
  </si>
  <si>
    <t>утримання науково-редакційної групи книги "Реабілітовані історією.Рівненська область"</t>
  </si>
  <si>
    <t>обласному бюджету Волинської області на лікування психічно хворих</t>
  </si>
  <si>
    <t>Обласна комплексна програма профілактики злочинності та правопорушень на 2011-2015 роки</t>
  </si>
  <si>
    <t>Млинівському районному бюджету на поточний ремонт території братської могили с.Малин Млинівського р-ну</t>
  </si>
  <si>
    <t>для фінансування заходів з реалізації проектів-переможців обласного конкурсу проектів розвитку територіальних громад 2013 року</t>
  </si>
  <si>
    <t xml:space="preserve">Збір за спеціальне використання води </t>
  </si>
  <si>
    <t>Обласна програма протидії тероризму на 2014-2015 роки</t>
  </si>
  <si>
    <t>Програма економічного та соціального розвитку Рівненської області на 2014 рік (проведення щорічного обласного конкурсу пректів розвитку територіальних громад області)</t>
  </si>
  <si>
    <t>Субвенція на здійснення заходів щодо соціально-економічного розвитку окремих територій</t>
  </si>
  <si>
    <t>Субвенція з ДБ на здійснення заходів щодо соціально-економічного розвитку окремих територій</t>
  </si>
  <si>
    <t>на програму економічного та соціального розвитку Рівненської області на 2014 рік (щорічний конкурс "Населений пункт найкращого благоустрою і підтримки громадського порядку" в області)</t>
  </si>
  <si>
    <t>на заходи з енергозбереження щодо заміщення або зменшення споживання природного газу</t>
  </si>
  <si>
    <t>на програму економічного та соціального розвитку Рівненської області на 2014 рік (проведення щорічного обласного конкурсу пректів розвитку територіальних громад області)</t>
  </si>
  <si>
    <t>Обласна програма енергоефективності на 2011-2015 роки</t>
  </si>
  <si>
    <t>Інші додаткові дотації</t>
  </si>
  <si>
    <t>відсоток виконання до плану на рік</t>
  </si>
  <si>
    <t xml:space="preserve"> за 2014 рік</t>
  </si>
  <si>
    <t>(згідно даних річного звіту)</t>
  </si>
  <si>
    <t>Виконано станом на 01.01.2015 року</t>
  </si>
  <si>
    <t>відхилення /+,-/ до плану на рік</t>
  </si>
  <si>
    <t>Додаткова дотація з державного бюджету на вирівнювання фінансової забезпеченості місцевих бюджетів</t>
  </si>
  <si>
    <t>Профінансовано за 2014 рік</t>
  </si>
  <si>
    <t>Виконано за 2014 рік (касові видатки)</t>
  </si>
  <si>
    <t>Обласна програма створення регіонального, місцевих та обєктових резервів для запобігання, ліквідації  надзвичайних ситуацій техногенного і природного характеру та їх наслідків на 2011-2015 роки</t>
  </si>
  <si>
    <t>профінан-сованого до плану на рік</t>
  </si>
  <si>
    <t>профінансова-ного до плану на рік</t>
  </si>
  <si>
    <t>Субвенція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                            (крім пільг на одержання ліків, зубопротезування, оплату електроенергії, природного і скрапленого газу на побутові потреби) та компенсацію за пільговий проїзд окремих категорій громадян</t>
  </si>
  <si>
    <t>Субвенція на виплату державної соц. допомоги на дітей-сиріт та дітей, позбавлених батьківського піклування, грошового забезпеч. батькам-вихователям і прийомним батькам за надання соц. послуг у дитячих буд. сім. типу та прийомних сім"ях за принципом "гроші ходять за дитиною"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</si>
</sst>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,##0.0"/>
    <numFmt numFmtId="194" formatCode="#,##0.000"/>
    <numFmt numFmtId="195" formatCode="#,##0.0000"/>
    <numFmt numFmtId="196" formatCode="#,##0.00000"/>
    <numFmt numFmtId="197" formatCode="_-* #,##0.000\ _г_р_н_._-;\-* #,##0.000\ _г_р_н_._-;_-* &quot;-&quot;??\ _г_р_н_._-;_-@_-"/>
    <numFmt numFmtId="198" formatCode="_-* #,##0.0000\ _г_р_н_._-;\-* #,##0.0000\ _г_р_н_._-;_-* &quot;-&quot;??\ _г_р_н_._-;_-@_-"/>
    <numFmt numFmtId="199" formatCode="#,##0.000000"/>
    <numFmt numFmtId="200" formatCode="#,##0.0000000"/>
  </numFmts>
  <fonts count="1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5"/>
      <name val="Arial Cyr"/>
      <family val="2"/>
    </font>
    <font>
      <i/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3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sz val="17"/>
      <name val="Arial Cyr"/>
      <family val="2"/>
    </font>
    <font>
      <b/>
      <i/>
      <sz val="13"/>
      <name val="Arial Cyr"/>
      <family val="2"/>
    </font>
    <font>
      <b/>
      <sz val="13"/>
      <color indexed="8"/>
      <name val="Arial TUR"/>
      <family val="2"/>
    </font>
    <font>
      <sz val="13"/>
      <color indexed="8"/>
      <name val="Arial TUR"/>
      <family val="2"/>
    </font>
    <font>
      <sz val="15"/>
      <name val="Arial Cyr"/>
      <family val="2"/>
    </font>
    <font>
      <b/>
      <sz val="19"/>
      <name val="Arial Cyr"/>
      <family val="2"/>
    </font>
    <font>
      <i/>
      <sz val="18"/>
      <name val="Arial Cyr"/>
      <family val="2"/>
    </font>
    <font>
      <sz val="21"/>
      <name val="Arial Cyr"/>
      <family val="2"/>
    </font>
    <font>
      <b/>
      <sz val="21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sz val="12"/>
      <name val="Arial"/>
      <family val="2"/>
    </font>
    <font>
      <b/>
      <sz val="26"/>
      <name val="Arial Cyr"/>
      <family val="2"/>
    </font>
    <font>
      <b/>
      <sz val="28"/>
      <name val="Arial Cyr"/>
      <family val="0"/>
    </font>
    <font>
      <sz val="28"/>
      <name val="Arial Cyr"/>
      <family val="0"/>
    </font>
    <font>
      <b/>
      <i/>
      <sz val="21"/>
      <name val="Arial Cyr"/>
      <family val="0"/>
    </font>
    <font>
      <b/>
      <sz val="20"/>
      <name val="Arial Cyr"/>
      <family val="2"/>
    </font>
    <font>
      <b/>
      <i/>
      <sz val="26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4"/>
      <name val="Arial Cyr"/>
      <family val="0"/>
    </font>
    <font>
      <b/>
      <sz val="14"/>
      <color indexed="53"/>
      <name val="Arial Cyr"/>
      <family val="0"/>
    </font>
    <font>
      <b/>
      <i/>
      <sz val="18"/>
      <name val="Arial Cyr"/>
      <family val="0"/>
    </font>
    <font>
      <i/>
      <sz val="21"/>
      <name val="Arial Cyr"/>
      <family val="0"/>
    </font>
    <font>
      <sz val="14"/>
      <color indexed="10"/>
      <name val="Arial Cyr"/>
      <family val="0"/>
    </font>
    <font>
      <sz val="21"/>
      <name val="Arial"/>
      <family val="2"/>
    </font>
    <font>
      <sz val="20"/>
      <name val="Tahoma"/>
      <family val="2"/>
    </font>
    <font>
      <b/>
      <sz val="20"/>
      <name val="Tahoma"/>
      <family val="2"/>
    </font>
    <font>
      <i/>
      <sz val="12"/>
      <name val="Arial"/>
      <family val="2"/>
    </font>
    <font>
      <sz val="22"/>
      <name val="Tahoma"/>
      <family val="2"/>
    </font>
    <font>
      <b/>
      <i/>
      <sz val="20"/>
      <name val="Tahoma"/>
      <family val="2"/>
    </font>
    <font>
      <b/>
      <i/>
      <sz val="14"/>
      <color indexed="50"/>
      <name val="Arial Cyr"/>
      <family val="0"/>
    </font>
    <font>
      <b/>
      <i/>
      <sz val="22"/>
      <color indexed="10"/>
      <name val="Arial Cyr"/>
      <family val="0"/>
    </font>
    <font>
      <b/>
      <i/>
      <sz val="18"/>
      <color indexed="50"/>
      <name val="Arial Cyr"/>
      <family val="0"/>
    </font>
    <font>
      <b/>
      <i/>
      <sz val="20"/>
      <color indexed="10"/>
      <name val="Arial Cyr"/>
      <family val="0"/>
    </font>
    <font>
      <sz val="28"/>
      <color indexed="48"/>
      <name val="Arial Cyr"/>
      <family val="2"/>
    </font>
    <font>
      <b/>
      <i/>
      <sz val="14"/>
      <name val="Tahoma"/>
      <family val="2"/>
    </font>
    <font>
      <b/>
      <i/>
      <sz val="10"/>
      <color indexed="10"/>
      <name val="Arial Cyr"/>
      <family val="0"/>
    </font>
    <font>
      <b/>
      <sz val="14"/>
      <name val="Tahoma"/>
      <family val="2"/>
    </font>
    <font>
      <sz val="16"/>
      <color indexed="12"/>
      <name val="Arial Cyr"/>
      <family val="2"/>
    </font>
    <font>
      <b/>
      <sz val="16"/>
      <name val="Tahoma"/>
      <family val="2"/>
    </font>
    <font>
      <sz val="10"/>
      <color indexed="48"/>
      <name val="Arial Cyr"/>
      <family val="0"/>
    </font>
    <font>
      <sz val="9"/>
      <name val="Tahoma"/>
      <family val="2"/>
    </font>
    <font>
      <b/>
      <sz val="18"/>
      <name val="Tahoma"/>
      <family val="2"/>
    </font>
    <font>
      <b/>
      <i/>
      <sz val="16"/>
      <color indexed="50"/>
      <name val="Arial Cyr"/>
      <family val="0"/>
    </font>
    <font>
      <sz val="22"/>
      <name val="Arial Cyr"/>
      <family val="0"/>
    </font>
    <font>
      <b/>
      <sz val="26.5"/>
      <name val="Arial Cyr"/>
      <family val="0"/>
    </font>
    <font>
      <sz val="26.5"/>
      <name val="Arial Cyr"/>
      <family val="0"/>
    </font>
    <font>
      <sz val="24"/>
      <name val="Arial Cyr"/>
      <family val="0"/>
    </font>
    <font>
      <sz val="26"/>
      <name val="Arial Cyr"/>
      <family val="0"/>
    </font>
    <font>
      <sz val="20"/>
      <name val="Arial Cyr"/>
      <family val="0"/>
    </font>
    <font>
      <sz val="10"/>
      <name val="Peterburg"/>
      <family val="0"/>
    </font>
    <font>
      <b/>
      <sz val="27"/>
      <name val="Arial Cyr"/>
      <family val="0"/>
    </font>
    <font>
      <b/>
      <i/>
      <sz val="28"/>
      <name val="Arial Cyr"/>
      <family val="0"/>
    </font>
    <font>
      <b/>
      <i/>
      <sz val="12"/>
      <name val="Arial Cyr"/>
      <family val="0"/>
    </font>
    <font>
      <b/>
      <sz val="2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 Cyr"/>
      <family val="2"/>
    </font>
    <font>
      <b/>
      <sz val="21"/>
      <color indexed="10"/>
      <name val="Arial Cyr"/>
      <family val="0"/>
    </font>
    <font>
      <sz val="21"/>
      <color indexed="10"/>
      <name val="Arial Cyr"/>
      <family val="0"/>
    </font>
    <font>
      <sz val="28"/>
      <color indexed="10"/>
      <name val="Arial Cyr"/>
      <family val="2"/>
    </font>
    <font>
      <sz val="15"/>
      <color indexed="10"/>
      <name val="Arial Cyr"/>
      <family val="2"/>
    </font>
    <font>
      <sz val="15"/>
      <color indexed="9"/>
      <name val="Arial Cyr"/>
      <family val="2"/>
    </font>
    <font>
      <sz val="22"/>
      <color indexed="10"/>
      <name val="Arial Cyr"/>
      <family val="0"/>
    </font>
    <font>
      <sz val="18"/>
      <color indexed="10"/>
      <name val="Arial Cyr"/>
      <family val="0"/>
    </font>
    <font>
      <sz val="28"/>
      <color indexed="9"/>
      <name val="Arial Cyr"/>
      <family val="0"/>
    </font>
    <font>
      <sz val="20"/>
      <color indexed="10"/>
      <name val="Arial Cyr"/>
      <family val="0"/>
    </font>
    <font>
      <b/>
      <sz val="16"/>
      <color indexed="5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 Cyr"/>
      <family val="2"/>
    </font>
    <font>
      <b/>
      <sz val="21"/>
      <color rgb="FFFF0000"/>
      <name val="Arial Cyr"/>
      <family val="0"/>
    </font>
    <font>
      <sz val="21"/>
      <color rgb="FFFF0000"/>
      <name val="Arial Cyr"/>
      <family val="0"/>
    </font>
    <font>
      <sz val="28"/>
      <color rgb="FFFF0000"/>
      <name val="Arial Cyr"/>
      <family val="2"/>
    </font>
    <font>
      <sz val="15"/>
      <color rgb="FFFF0000"/>
      <name val="Arial Cyr"/>
      <family val="2"/>
    </font>
    <font>
      <sz val="15"/>
      <color theme="0"/>
      <name val="Arial Cyr"/>
      <family val="2"/>
    </font>
    <font>
      <sz val="22"/>
      <color rgb="FFFF0000"/>
      <name val="Arial Cyr"/>
      <family val="0"/>
    </font>
    <font>
      <sz val="18"/>
      <color rgb="FFFF0000"/>
      <name val="Arial Cyr"/>
      <family val="0"/>
    </font>
    <font>
      <sz val="28"/>
      <color theme="0"/>
      <name val="Arial Cyr"/>
      <family val="0"/>
    </font>
    <font>
      <sz val="20"/>
      <color rgb="FFFF0000"/>
      <name val="Arial Cyr"/>
      <family val="0"/>
    </font>
    <font>
      <b/>
      <sz val="16"/>
      <color theme="9" tint="-0.24997000396251678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27" borderId="0" applyNumberFormat="0" applyBorder="0" applyAlignment="0" applyProtection="0"/>
    <xf numFmtId="0" fontId="100" fillId="0" borderId="2" applyNumberFormat="0" applyFill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5" applyNumberFormat="0" applyFill="0" applyAlignment="0" applyProtection="0"/>
    <xf numFmtId="0" fontId="104" fillId="28" borderId="6" applyNumberFormat="0" applyAlignment="0" applyProtection="0"/>
    <xf numFmtId="0" fontId="105" fillId="0" borderId="0" applyNumberFormat="0" applyFill="0" applyBorder="0" applyAlignment="0" applyProtection="0"/>
    <xf numFmtId="0" fontId="106" fillId="29" borderId="1" applyNumberFormat="0" applyAlignment="0" applyProtection="0"/>
    <xf numFmtId="0" fontId="63" fillId="0" borderId="0">
      <alignment/>
      <protection/>
    </xf>
    <xf numFmtId="0" fontId="7" fillId="0" borderId="0" applyNumberFormat="0" applyFill="0" applyBorder="0" applyAlignment="0" applyProtection="0"/>
    <xf numFmtId="0" fontId="107" fillId="0" borderId="7" applyNumberFormat="0" applyFill="0" applyAlignment="0" applyProtection="0"/>
    <xf numFmtId="0" fontId="108" fillId="30" borderId="0" applyNumberFormat="0" applyBorder="0" applyAlignment="0" applyProtection="0"/>
    <xf numFmtId="0" fontId="0" fillId="31" borderId="8" applyNumberFormat="0" applyFont="0" applyAlignment="0" applyProtection="0"/>
    <xf numFmtId="0" fontId="109" fillId="29" borderId="9" applyNumberFormat="0" applyAlignment="0" applyProtection="0"/>
    <xf numFmtId="0" fontId="110" fillId="32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Continuous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Continuous"/>
    </xf>
    <xf numFmtId="193" fontId="15" fillId="0" borderId="12" xfId="0" applyNumberFormat="1" applyFont="1" applyBorder="1" applyAlignment="1">
      <alignment/>
    </xf>
    <xf numFmtId="193" fontId="15" fillId="0" borderId="13" xfId="0" applyNumberFormat="1" applyFont="1" applyBorder="1" applyAlignment="1">
      <alignment/>
    </xf>
    <xf numFmtId="193" fontId="15" fillId="0" borderId="14" xfId="0" applyNumberFormat="1" applyFont="1" applyBorder="1" applyAlignment="1">
      <alignment/>
    </xf>
    <xf numFmtId="193" fontId="10" fillId="0" borderId="10" xfId="0" applyNumberFormat="1" applyFont="1" applyBorder="1" applyAlignment="1">
      <alignment/>
    </xf>
    <xf numFmtId="193" fontId="10" fillId="0" borderId="11" xfId="0" applyNumberFormat="1" applyFont="1" applyBorder="1" applyAlignment="1">
      <alignment/>
    </xf>
    <xf numFmtId="193" fontId="10" fillId="0" borderId="10" xfId="0" applyNumberFormat="1" applyFont="1" applyBorder="1" applyAlignment="1">
      <alignment/>
    </xf>
    <xf numFmtId="193" fontId="15" fillId="0" borderId="0" xfId="0" applyNumberFormat="1" applyFont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193" fontId="15" fillId="0" borderId="15" xfId="0" applyNumberFormat="1" applyFont="1" applyBorder="1" applyAlignment="1">
      <alignment/>
    </xf>
    <xf numFmtId="193" fontId="15" fillId="0" borderId="16" xfId="0" applyNumberFormat="1" applyFont="1" applyBorder="1" applyAlignment="1">
      <alignment/>
    </xf>
    <xf numFmtId="193" fontId="15" fillId="0" borderId="17" xfId="0" applyNumberFormat="1" applyFont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193" fontId="15" fillId="0" borderId="19" xfId="0" applyNumberFormat="1" applyFont="1" applyBorder="1" applyAlignment="1">
      <alignment/>
    </xf>
    <xf numFmtId="193" fontId="15" fillId="0" borderId="20" xfId="0" applyNumberFormat="1" applyFont="1" applyBorder="1" applyAlignment="1">
      <alignment/>
    </xf>
    <xf numFmtId="193" fontId="10" fillId="0" borderId="18" xfId="0" applyNumberFormat="1" applyFont="1" applyBorder="1" applyAlignment="1">
      <alignment/>
    </xf>
    <xf numFmtId="193" fontId="15" fillId="33" borderId="13" xfId="0" applyNumberFormat="1" applyFont="1" applyFill="1" applyBorder="1" applyAlignment="1">
      <alignment/>
    </xf>
    <xf numFmtId="193" fontId="15" fillId="33" borderId="14" xfId="0" applyNumberFormat="1" applyFont="1" applyFill="1" applyBorder="1" applyAlignment="1">
      <alignment/>
    </xf>
    <xf numFmtId="193" fontId="15" fillId="33" borderId="21" xfId="0" applyNumberFormat="1" applyFont="1" applyFill="1" applyBorder="1" applyAlignment="1">
      <alignment/>
    </xf>
    <xf numFmtId="1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20" fillId="0" borderId="0" xfId="0" applyFont="1" applyAlignment="1">
      <alignment/>
    </xf>
    <xf numFmtId="4" fontId="21" fillId="0" borderId="0" xfId="0" applyNumberFormat="1" applyFont="1" applyAlignment="1">
      <alignment/>
    </xf>
    <xf numFmtId="19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0" applyNumberFormat="1" applyAlignment="1">
      <alignment/>
    </xf>
    <xf numFmtId="193" fontId="22" fillId="0" borderId="0" xfId="0" applyNumberFormat="1" applyFont="1" applyAlignment="1">
      <alignment/>
    </xf>
    <xf numFmtId="193" fontId="17" fillId="0" borderId="0" xfId="0" applyNumberFormat="1" applyFont="1" applyAlignment="1">
      <alignment/>
    </xf>
    <xf numFmtId="193" fontId="15" fillId="0" borderId="22" xfId="0" applyNumberFormat="1" applyFont="1" applyBorder="1" applyAlignment="1">
      <alignment/>
    </xf>
    <xf numFmtId="193" fontId="15" fillId="0" borderId="23" xfId="0" applyNumberFormat="1" applyFont="1" applyBorder="1" applyAlignment="1">
      <alignment/>
    </xf>
    <xf numFmtId="193" fontId="15" fillId="0" borderId="24" xfId="0" applyNumberFormat="1" applyFont="1" applyBorder="1" applyAlignment="1">
      <alignment/>
    </xf>
    <xf numFmtId="193" fontId="25" fillId="0" borderId="13" xfId="0" applyNumberFormat="1" applyFont="1" applyBorder="1" applyAlignment="1">
      <alignment/>
    </xf>
    <xf numFmtId="193" fontId="25" fillId="0" borderId="16" xfId="0" applyNumberFormat="1" applyFont="1" applyBorder="1" applyAlignment="1">
      <alignment/>
    </xf>
    <xf numFmtId="193" fontId="25" fillId="0" borderId="14" xfId="0" applyNumberFormat="1" applyFont="1" applyBorder="1" applyAlignment="1">
      <alignment/>
    </xf>
    <xf numFmtId="193" fontId="25" fillId="0" borderId="15" xfId="0" applyNumberFormat="1" applyFont="1" applyBorder="1" applyAlignment="1">
      <alignment/>
    </xf>
    <xf numFmtId="193" fontId="26" fillId="0" borderId="14" xfId="0" applyNumberFormat="1" applyFont="1" applyBorder="1" applyAlignment="1">
      <alignment/>
    </xf>
    <xf numFmtId="193" fontId="26" fillId="0" borderId="15" xfId="0" applyNumberFormat="1" applyFont="1" applyBorder="1" applyAlignment="1">
      <alignment/>
    </xf>
    <xf numFmtId="193" fontId="26" fillId="0" borderId="21" xfId="0" applyNumberFormat="1" applyFont="1" applyBorder="1" applyAlignment="1">
      <alignment/>
    </xf>
    <xf numFmtId="193" fontId="26" fillId="0" borderId="25" xfId="0" applyNumberFormat="1" applyFont="1" applyBorder="1" applyAlignment="1">
      <alignment/>
    </xf>
    <xf numFmtId="193" fontId="25" fillId="0" borderId="26" xfId="0" applyNumberFormat="1" applyFont="1" applyBorder="1" applyAlignment="1">
      <alignment/>
    </xf>
    <xf numFmtId="193" fontId="25" fillId="0" borderId="27" xfId="0" applyNumberFormat="1" applyFont="1" applyBorder="1" applyAlignment="1">
      <alignment/>
    </xf>
    <xf numFmtId="193" fontId="26" fillId="0" borderId="28" xfId="0" applyNumberFormat="1" applyFont="1" applyBorder="1" applyAlignment="1">
      <alignment/>
    </xf>
    <xf numFmtId="0" fontId="28" fillId="33" borderId="24" xfId="0" applyFont="1" applyFill="1" applyBorder="1" applyAlignment="1">
      <alignment horizontal="center" vertical="center" wrapText="1"/>
    </xf>
    <xf numFmtId="193" fontId="10" fillId="0" borderId="29" xfId="0" applyNumberFormat="1" applyFont="1" applyBorder="1" applyAlignment="1">
      <alignment/>
    </xf>
    <xf numFmtId="193" fontId="10" fillId="0" borderId="26" xfId="0" applyNumberFormat="1" applyFont="1" applyBorder="1" applyAlignment="1">
      <alignment/>
    </xf>
    <xf numFmtId="193" fontId="10" fillId="0" borderId="27" xfId="0" applyNumberFormat="1" applyFont="1" applyBorder="1" applyAlignment="1">
      <alignment/>
    </xf>
    <xf numFmtId="193" fontId="10" fillId="0" borderId="11" xfId="0" applyNumberFormat="1" applyFont="1" applyBorder="1" applyAlignment="1">
      <alignment/>
    </xf>
    <xf numFmtId="193" fontId="15" fillId="0" borderId="3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93" fontId="20" fillId="0" borderId="0" xfId="0" applyNumberFormat="1" applyFont="1" applyAlignment="1">
      <alignment/>
    </xf>
    <xf numFmtId="193" fontId="32" fillId="0" borderId="0" xfId="0" applyNumberFormat="1" applyFont="1" applyAlignment="1">
      <alignment/>
    </xf>
    <xf numFmtId="0" fontId="34" fillId="0" borderId="0" xfId="0" applyFont="1" applyAlignment="1">
      <alignment/>
    </xf>
    <xf numFmtId="194" fontId="34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4" fontId="26" fillId="0" borderId="15" xfId="0" applyNumberFormat="1" applyFont="1" applyBorder="1" applyAlignment="1">
      <alignment/>
    </xf>
    <xf numFmtId="1" fontId="36" fillId="0" borderId="0" xfId="0" applyNumberFormat="1" applyFont="1" applyAlignment="1">
      <alignment/>
    </xf>
    <xf numFmtId="0" fontId="36" fillId="0" borderId="0" xfId="0" applyFont="1" applyAlignment="1">
      <alignment/>
    </xf>
    <xf numFmtId="193" fontId="36" fillId="0" borderId="0" xfId="0" applyNumberFormat="1" applyFont="1" applyAlignment="1">
      <alignment/>
    </xf>
    <xf numFmtId="193" fontId="15" fillId="0" borderId="26" xfId="0" applyNumberFormat="1" applyFont="1" applyBorder="1" applyAlignment="1">
      <alignment/>
    </xf>
    <xf numFmtId="193" fontId="15" fillId="0" borderId="27" xfId="0" applyNumberFormat="1" applyFont="1" applyBorder="1" applyAlignment="1">
      <alignment/>
    </xf>
    <xf numFmtId="193" fontId="26" fillId="0" borderId="17" xfId="0" applyNumberFormat="1" applyFont="1" applyBorder="1" applyAlignment="1">
      <alignment/>
    </xf>
    <xf numFmtId="193" fontId="26" fillId="0" borderId="26" xfId="0" applyNumberFormat="1" applyFont="1" applyBorder="1" applyAlignment="1">
      <alignment/>
    </xf>
    <xf numFmtId="193" fontId="26" fillId="0" borderId="27" xfId="0" applyNumberFormat="1" applyFont="1" applyBorder="1" applyAlignment="1">
      <alignment/>
    </xf>
    <xf numFmtId="0" fontId="28" fillId="33" borderId="31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28" fillId="33" borderId="32" xfId="0" applyFont="1" applyFill="1" applyBorder="1" applyAlignment="1">
      <alignment horizontal="center" vertical="center" wrapText="1"/>
    </xf>
    <xf numFmtId="0" fontId="28" fillId="33" borderId="25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 wrapText="1"/>
    </xf>
    <xf numFmtId="193" fontId="25" fillId="0" borderId="34" xfId="0" applyNumberFormat="1" applyFont="1" applyBorder="1" applyAlignment="1">
      <alignment/>
    </xf>
    <xf numFmtId="193" fontId="25" fillId="0" borderId="35" xfId="0" applyNumberFormat="1" applyFont="1" applyBorder="1" applyAlignment="1">
      <alignment/>
    </xf>
    <xf numFmtId="193" fontId="26" fillId="0" borderId="35" xfId="0" applyNumberFormat="1" applyFont="1" applyBorder="1" applyAlignment="1">
      <alignment/>
    </xf>
    <xf numFmtId="193" fontId="26" fillId="0" borderId="32" xfId="0" applyNumberFormat="1" applyFont="1" applyBorder="1" applyAlignment="1">
      <alignment/>
    </xf>
    <xf numFmtId="193" fontId="26" fillId="0" borderId="36" xfId="0" applyNumberFormat="1" applyFont="1" applyBorder="1" applyAlignment="1">
      <alignment/>
    </xf>
    <xf numFmtId="193" fontId="25" fillId="0" borderId="36" xfId="0" applyNumberFormat="1" applyFont="1" applyBorder="1" applyAlignment="1">
      <alignment/>
    </xf>
    <xf numFmtId="193" fontId="26" fillId="0" borderId="37" xfId="0" applyNumberFormat="1" applyFont="1" applyBorder="1" applyAlignment="1">
      <alignment/>
    </xf>
    <xf numFmtId="0" fontId="17" fillId="33" borderId="38" xfId="0" applyFont="1" applyFill="1" applyBorder="1" applyAlignment="1">
      <alignment horizontal="center" vertical="center"/>
    </xf>
    <xf numFmtId="1" fontId="18" fillId="0" borderId="39" xfId="0" applyNumberFormat="1" applyFont="1" applyBorder="1" applyAlignment="1">
      <alignment wrapText="1"/>
    </xf>
    <xf numFmtId="1" fontId="19" fillId="0" borderId="40" xfId="0" applyNumberFormat="1" applyFont="1" applyBorder="1" applyAlignment="1">
      <alignment horizontal="center" wrapText="1"/>
    </xf>
    <xf numFmtId="1" fontId="18" fillId="0" borderId="41" xfId="0" applyNumberFormat="1" applyFont="1" applyBorder="1" applyAlignment="1">
      <alignment vertical="top" wrapText="1"/>
    </xf>
    <xf numFmtId="0" fontId="37" fillId="0" borderId="39" xfId="0" applyNumberFormat="1" applyFont="1" applyBorder="1" applyAlignment="1">
      <alignment vertical="top" wrapText="1"/>
    </xf>
    <xf numFmtId="194" fontId="0" fillId="0" borderId="0" xfId="0" applyNumberFormat="1" applyAlignment="1">
      <alignment/>
    </xf>
    <xf numFmtId="193" fontId="44" fillId="0" borderId="0" xfId="0" applyNumberFormat="1" applyFont="1" applyAlignment="1">
      <alignment/>
    </xf>
    <xf numFmtId="193" fontId="45" fillId="0" borderId="0" xfId="0" applyNumberFormat="1" applyFont="1" applyAlignment="1">
      <alignment/>
    </xf>
    <xf numFmtId="194" fontId="46" fillId="0" borderId="0" xfId="0" applyNumberFormat="1" applyFont="1" applyAlignment="1">
      <alignment/>
    </xf>
    <xf numFmtId="194" fontId="43" fillId="0" borderId="0" xfId="0" applyNumberFormat="1" applyFont="1" applyAlignment="1">
      <alignment/>
    </xf>
    <xf numFmtId="193" fontId="47" fillId="0" borderId="12" xfId="0" applyNumberFormat="1" applyFont="1" applyBorder="1" applyAlignment="1">
      <alignment/>
    </xf>
    <xf numFmtId="193" fontId="47" fillId="0" borderId="17" xfId="0" applyNumberFormat="1" applyFont="1" applyBorder="1" applyAlignment="1">
      <alignment/>
    </xf>
    <xf numFmtId="188" fontId="4" fillId="0" borderId="0" xfId="0" applyNumberFormat="1" applyFont="1" applyAlignment="1">
      <alignment horizontal="center"/>
    </xf>
    <xf numFmtId="194" fontId="10" fillId="0" borderId="0" xfId="0" applyNumberFormat="1" applyFont="1" applyAlignment="1">
      <alignment/>
    </xf>
    <xf numFmtId="194" fontId="22" fillId="0" borderId="0" xfId="0" applyNumberFormat="1" applyFont="1" applyAlignment="1">
      <alignment/>
    </xf>
    <xf numFmtId="1" fontId="18" fillId="0" borderId="42" xfId="0" applyNumberFormat="1" applyFont="1" applyBorder="1" applyAlignment="1">
      <alignment vertical="top" wrapText="1"/>
    </xf>
    <xf numFmtId="193" fontId="26" fillId="0" borderId="37" xfId="0" applyNumberFormat="1" applyFont="1" applyBorder="1" applyAlignment="1">
      <alignment/>
    </xf>
    <xf numFmtId="1" fontId="35" fillId="33" borderId="40" xfId="0" applyNumberFormat="1" applyFont="1" applyFill="1" applyBorder="1" applyAlignment="1">
      <alignment vertical="top" wrapText="1"/>
    </xf>
    <xf numFmtId="193" fontId="26" fillId="33" borderId="35" xfId="0" applyNumberFormat="1" applyFont="1" applyFill="1" applyBorder="1" applyAlignment="1">
      <alignment/>
    </xf>
    <xf numFmtId="193" fontId="26" fillId="0" borderId="14" xfId="0" applyNumberFormat="1" applyFont="1" applyBorder="1" applyAlignment="1">
      <alignment/>
    </xf>
    <xf numFmtId="193" fontId="26" fillId="0" borderId="15" xfId="0" applyNumberFormat="1" applyFont="1" applyBorder="1" applyAlignment="1">
      <alignment/>
    </xf>
    <xf numFmtId="193" fontId="26" fillId="0" borderId="43" xfId="0" applyNumberFormat="1" applyFont="1" applyBorder="1" applyAlignment="1">
      <alignment/>
    </xf>
    <xf numFmtId="193" fontId="49" fillId="0" borderId="0" xfId="0" applyNumberFormat="1" applyFont="1" applyAlignment="1">
      <alignment/>
    </xf>
    <xf numFmtId="0" fontId="0" fillId="0" borderId="0" xfId="0" applyBorder="1" applyAlignment="1">
      <alignment/>
    </xf>
    <xf numFmtId="193" fontId="15" fillId="0" borderId="29" xfId="0" applyNumberFormat="1" applyFont="1" applyBorder="1" applyAlignment="1">
      <alignment/>
    </xf>
    <xf numFmtId="193" fontId="26" fillId="0" borderId="34" xfId="0" applyNumberFormat="1" applyFont="1" applyBorder="1" applyAlignment="1">
      <alignment/>
    </xf>
    <xf numFmtId="193" fontId="26" fillId="0" borderId="16" xfId="0" applyNumberFormat="1" applyFont="1" applyBorder="1" applyAlignment="1">
      <alignment/>
    </xf>
    <xf numFmtId="193" fontId="51" fillId="0" borderId="0" xfId="0" applyNumberFormat="1" applyFont="1" applyAlignment="1">
      <alignment/>
    </xf>
    <xf numFmtId="1" fontId="35" fillId="33" borderId="39" xfId="0" applyNumberFormat="1" applyFont="1" applyFill="1" applyBorder="1" applyAlignment="1">
      <alignment vertical="top" wrapText="1"/>
    </xf>
    <xf numFmtId="1" fontId="35" fillId="33" borderId="44" xfId="0" applyNumberFormat="1" applyFont="1" applyFill="1" applyBorder="1" applyAlignment="1">
      <alignment vertical="top" wrapText="1"/>
    </xf>
    <xf numFmtId="1" fontId="19" fillId="0" borderId="39" xfId="0" applyNumberFormat="1" applyFont="1" applyBorder="1" applyAlignment="1">
      <alignment wrapText="1"/>
    </xf>
    <xf numFmtId="1" fontId="18" fillId="0" borderId="39" xfId="0" applyNumberFormat="1" applyFont="1" applyBorder="1" applyAlignment="1">
      <alignment vertical="top" wrapText="1"/>
    </xf>
    <xf numFmtId="1" fontId="35" fillId="0" borderId="39" xfId="0" applyNumberFormat="1" applyFont="1" applyBorder="1" applyAlignment="1">
      <alignment vertical="top" wrapText="1"/>
    </xf>
    <xf numFmtId="1" fontId="18" fillId="0" borderId="41" xfId="0" applyNumberFormat="1" applyFont="1" applyBorder="1" applyAlignment="1">
      <alignment wrapText="1"/>
    </xf>
    <xf numFmtId="193" fontId="26" fillId="0" borderId="35" xfId="0" applyNumberFormat="1" applyFont="1" applyBorder="1" applyAlignment="1">
      <alignment/>
    </xf>
    <xf numFmtId="193" fontId="53" fillId="0" borderId="0" xfId="0" applyNumberFormat="1" applyFont="1" applyBorder="1" applyAlignment="1">
      <alignment/>
    </xf>
    <xf numFmtId="193" fontId="53" fillId="0" borderId="0" xfId="0" applyNumberFormat="1" applyFont="1" applyAlignment="1">
      <alignment/>
    </xf>
    <xf numFmtId="1" fontId="19" fillId="0" borderId="41" xfId="0" applyNumberFormat="1" applyFont="1" applyBorder="1" applyAlignment="1">
      <alignment horizontal="left" wrapText="1"/>
    </xf>
    <xf numFmtId="1" fontId="18" fillId="0" borderId="45" xfId="0" applyNumberFormat="1" applyFont="1" applyBorder="1" applyAlignment="1">
      <alignment wrapText="1"/>
    </xf>
    <xf numFmtId="1" fontId="16" fillId="0" borderId="0" xfId="0" applyNumberFormat="1" applyFont="1" applyAlignment="1">
      <alignment/>
    </xf>
    <xf numFmtId="193" fontId="113" fillId="0" borderId="0" xfId="0" applyNumberFormat="1" applyFont="1" applyAlignment="1">
      <alignment/>
    </xf>
    <xf numFmtId="193" fontId="26" fillId="0" borderId="46" xfId="0" applyNumberFormat="1" applyFont="1" applyBorder="1" applyAlignment="1">
      <alignment/>
    </xf>
    <xf numFmtId="193" fontId="10" fillId="0" borderId="0" xfId="0" applyNumberFormat="1" applyFont="1" applyAlignment="1">
      <alignment/>
    </xf>
    <xf numFmtId="1" fontId="18" fillId="0" borderId="39" xfId="0" applyNumberFormat="1" applyFont="1" applyBorder="1" applyAlignment="1">
      <alignment wrapText="1"/>
    </xf>
    <xf numFmtId="193" fontId="15" fillId="0" borderId="0" xfId="0" applyNumberFormat="1" applyFont="1" applyFill="1" applyBorder="1" applyAlignment="1">
      <alignment/>
    </xf>
    <xf numFmtId="193" fontId="26" fillId="33" borderId="14" xfId="0" applyNumberFormat="1" applyFont="1" applyFill="1" applyBorder="1" applyAlignment="1">
      <alignment/>
    </xf>
    <xf numFmtId="1" fontId="19" fillId="0" borderId="39" xfId="0" applyNumberFormat="1" applyFont="1" applyBorder="1" applyAlignment="1">
      <alignment vertical="top" wrapText="1"/>
    </xf>
    <xf numFmtId="1" fontId="18" fillId="33" borderId="47" xfId="0" applyNumberFormat="1" applyFont="1" applyFill="1" applyBorder="1" applyAlignment="1">
      <alignment vertical="top" wrapText="1"/>
    </xf>
    <xf numFmtId="1" fontId="18" fillId="0" borderId="40" xfId="0" applyNumberFormat="1" applyFont="1" applyBorder="1" applyAlignment="1">
      <alignment wrapText="1"/>
    </xf>
    <xf numFmtId="1" fontId="18" fillId="0" borderId="39" xfId="0" applyNumberFormat="1" applyFont="1" applyBorder="1" applyAlignment="1">
      <alignment vertical="top" wrapText="1"/>
    </xf>
    <xf numFmtId="193" fontId="26" fillId="33" borderId="36" xfId="0" applyNumberFormat="1" applyFont="1" applyFill="1" applyBorder="1" applyAlignment="1">
      <alignment/>
    </xf>
    <xf numFmtId="193" fontId="26" fillId="0" borderId="26" xfId="0" applyNumberFormat="1" applyFont="1" applyBorder="1" applyAlignment="1">
      <alignment/>
    </xf>
    <xf numFmtId="193" fontId="26" fillId="0" borderId="27" xfId="0" applyNumberFormat="1" applyFont="1" applyBorder="1" applyAlignment="1">
      <alignment/>
    </xf>
    <xf numFmtId="1" fontId="114" fillId="0" borderId="39" xfId="0" applyNumberFormat="1" applyFont="1" applyBorder="1" applyAlignment="1">
      <alignment wrapText="1"/>
    </xf>
    <xf numFmtId="1" fontId="115" fillId="0" borderId="39" xfId="0" applyNumberFormat="1" applyFont="1" applyBorder="1" applyAlignment="1">
      <alignment vertical="top" wrapText="1"/>
    </xf>
    <xf numFmtId="1" fontId="115" fillId="0" borderId="41" xfId="0" applyNumberFormat="1" applyFont="1" applyBorder="1" applyAlignment="1">
      <alignment vertical="top" wrapText="1"/>
    </xf>
    <xf numFmtId="1" fontId="115" fillId="0" borderId="48" xfId="0" applyNumberFormat="1" applyFont="1" applyBorder="1" applyAlignment="1">
      <alignment wrapText="1"/>
    </xf>
    <xf numFmtId="193" fontId="116" fillId="0" borderId="34" xfId="0" applyNumberFormat="1" applyFont="1" applyBorder="1" applyAlignment="1">
      <alignment/>
    </xf>
    <xf numFmtId="193" fontId="116" fillId="0" borderId="49" xfId="0" applyNumberFormat="1" applyFont="1" applyBorder="1" applyAlignment="1">
      <alignment/>
    </xf>
    <xf numFmtId="193" fontId="116" fillId="0" borderId="16" xfId="0" applyNumberFormat="1" applyFont="1" applyBorder="1" applyAlignment="1">
      <alignment/>
    </xf>
    <xf numFmtId="1" fontId="115" fillId="0" borderId="41" xfId="0" applyNumberFormat="1" applyFont="1" applyBorder="1" applyAlignment="1">
      <alignment wrapText="1"/>
    </xf>
    <xf numFmtId="193" fontId="12" fillId="0" borderId="0" xfId="0" applyNumberFormat="1" applyFont="1" applyAlignment="1">
      <alignment horizontal="centerContinuous"/>
    </xf>
    <xf numFmtId="193" fontId="117" fillId="0" borderId="20" xfId="0" applyNumberFormat="1" applyFont="1" applyBorder="1" applyAlignment="1">
      <alignment/>
    </xf>
    <xf numFmtId="193" fontId="117" fillId="0" borderId="13" xfId="0" applyNumberFormat="1" applyFont="1" applyBorder="1" applyAlignment="1">
      <alignment/>
    </xf>
    <xf numFmtId="193" fontId="117" fillId="0" borderId="14" xfId="0" applyNumberFormat="1" applyFont="1" applyBorder="1" applyAlignment="1">
      <alignment/>
    </xf>
    <xf numFmtId="193" fontId="117" fillId="0" borderId="30" xfId="0" applyNumberFormat="1" applyFont="1" applyBorder="1" applyAlignment="1">
      <alignment/>
    </xf>
    <xf numFmtId="193" fontId="10" fillId="33" borderId="10" xfId="0" applyNumberFormat="1" applyFont="1" applyFill="1" applyBorder="1" applyAlignment="1">
      <alignment/>
    </xf>
    <xf numFmtId="193" fontId="15" fillId="33" borderId="26" xfId="0" applyNumberFormat="1" applyFont="1" applyFill="1" applyBorder="1" applyAlignment="1">
      <alignment/>
    </xf>
    <xf numFmtId="1" fontId="19" fillId="0" borderId="50" xfId="0" applyNumberFormat="1" applyFont="1" applyBorder="1" applyAlignment="1">
      <alignment wrapText="1"/>
    </xf>
    <xf numFmtId="193" fontId="118" fillId="0" borderId="14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194" fontId="119" fillId="0" borderId="0" xfId="0" applyNumberFormat="1" applyFont="1" applyAlignment="1">
      <alignment/>
    </xf>
    <xf numFmtId="193" fontId="56" fillId="0" borderId="0" xfId="0" applyNumberFormat="1" applyFont="1" applyAlignment="1">
      <alignment/>
    </xf>
    <xf numFmtId="0" fontId="22" fillId="0" borderId="0" xfId="0" applyFont="1" applyAlignment="1">
      <alignment/>
    </xf>
    <xf numFmtId="0" fontId="57" fillId="0" borderId="0" xfId="0" applyFont="1" applyAlignment="1">
      <alignment/>
    </xf>
    <xf numFmtId="0" fontId="120" fillId="0" borderId="0" xfId="0" applyFont="1" applyAlignment="1">
      <alignment/>
    </xf>
    <xf numFmtId="193" fontId="59" fillId="33" borderId="35" xfId="0" applyNumberFormat="1" applyFont="1" applyFill="1" applyBorder="1" applyAlignment="1">
      <alignment horizontal="right"/>
    </xf>
    <xf numFmtId="193" fontId="59" fillId="33" borderId="14" xfId="0" applyNumberFormat="1" applyFont="1" applyFill="1" applyBorder="1" applyAlignment="1">
      <alignment horizontal="right"/>
    </xf>
    <xf numFmtId="193" fontId="59" fillId="33" borderId="15" xfId="0" applyNumberFormat="1" applyFont="1" applyFill="1" applyBorder="1" applyAlignment="1">
      <alignment horizontal="right"/>
    </xf>
    <xf numFmtId="188" fontId="59" fillId="33" borderId="35" xfId="0" applyNumberFormat="1" applyFont="1" applyFill="1" applyBorder="1" applyAlignment="1">
      <alignment horizontal="right"/>
    </xf>
    <xf numFmtId="188" fontId="59" fillId="33" borderId="15" xfId="0" applyNumberFormat="1" applyFont="1" applyFill="1" applyBorder="1" applyAlignment="1">
      <alignment horizontal="right"/>
    </xf>
    <xf numFmtId="193" fontId="59" fillId="0" borderId="15" xfId="0" applyNumberFormat="1" applyFont="1" applyBorder="1" applyAlignment="1">
      <alignment/>
    </xf>
    <xf numFmtId="193" fontId="59" fillId="33" borderId="46" xfId="0" applyNumberFormat="1" applyFont="1" applyFill="1" applyBorder="1" applyAlignment="1">
      <alignment horizontal="right"/>
    </xf>
    <xf numFmtId="193" fontId="59" fillId="33" borderId="43" xfId="0" applyNumberFormat="1" applyFont="1" applyFill="1" applyBorder="1" applyAlignment="1">
      <alignment horizontal="right"/>
    </xf>
    <xf numFmtId="193" fontId="59" fillId="33" borderId="28" xfId="0" applyNumberFormat="1" applyFont="1" applyFill="1" applyBorder="1" applyAlignment="1">
      <alignment horizontal="right"/>
    </xf>
    <xf numFmtId="188" fontId="59" fillId="33" borderId="46" xfId="0" applyNumberFormat="1" applyFont="1" applyFill="1" applyBorder="1" applyAlignment="1">
      <alignment horizontal="right"/>
    </xf>
    <xf numFmtId="188" fontId="59" fillId="33" borderId="28" xfId="0" applyNumberFormat="1" applyFont="1" applyFill="1" applyBorder="1" applyAlignment="1">
      <alignment horizontal="right"/>
    </xf>
    <xf numFmtId="193" fontId="59" fillId="0" borderId="28" xfId="0" applyNumberFormat="1" applyFont="1" applyBorder="1" applyAlignment="1">
      <alignment/>
    </xf>
    <xf numFmtId="196" fontId="0" fillId="0" borderId="0" xfId="0" applyNumberFormat="1" applyAlignment="1">
      <alignment/>
    </xf>
    <xf numFmtId="1" fontId="18" fillId="0" borderId="44" xfId="0" applyNumberFormat="1" applyFont="1" applyBorder="1" applyAlignment="1">
      <alignment vertical="top" wrapText="1"/>
    </xf>
    <xf numFmtId="1" fontId="19" fillId="0" borderId="51" xfId="0" applyNumberFormat="1" applyFont="1" applyBorder="1" applyAlignment="1">
      <alignment wrapText="1"/>
    </xf>
    <xf numFmtId="193" fontId="25" fillId="0" borderId="52" xfId="0" applyNumberFormat="1" applyFont="1" applyBorder="1" applyAlignment="1">
      <alignment/>
    </xf>
    <xf numFmtId="193" fontId="25" fillId="0" borderId="24" xfId="0" applyNumberFormat="1" applyFont="1" applyBorder="1" applyAlignment="1">
      <alignment/>
    </xf>
    <xf numFmtId="193" fontId="25" fillId="0" borderId="23" xfId="0" applyNumberFormat="1" applyFont="1" applyBorder="1" applyAlignment="1">
      <alignment/>
    </xf>
    <xf numFmtId="0" fontId="0" fillId="0" borderId="0" xfId="0" applyFont="1" applyAlignment="1">
      <alignment/>
    </xf>
    <xf numFmtId="193" fontId="26" fillId="0" borderId="12" xfId="0" applyNumberFormat="1" applyFont="1" applyBorder="1" applyAlignment="1">
      <alignment/>
    </xf>
    <xf numFmtId="193" fontId="26" fillId="0" borderId="53" xfId="0" applyNumberFormat="1" applyFont="1" applyBorder="1" applyAlignment="1">
      <alignment/>
    </xf>
    <xf numFmtId="193" fontId="22" fillId="0" borderId="0" xfId="0" applyNumberFormat="1" applyFont="1" applyAlignment="1">
      <alignment/>
    </xf>
    <xf numFmtId="193" fontId="60" fillId="0" borderId="0" xfId="0" applyNumberFormat="1" applyFont="1" applyAlignment="1">
      <alignment/>
    </xf>
    <xf numFmtId="193" fontId="61" fillId="0" borderId="0" xfId="0" applyNumberFormat="1" applyFont="1" applyAlignment="1">
      <alignment/>
    </xf>
    <xf numFmtId="193" fontId="26" fillId="33" borderId="28" xfId="0" applyNumberFormat="1" applyFont="1" applyFill="1" applyBorder="1" applyAlignment="1">
      <alignment/>
    </xf>
    <xf numFmtId="193" fontId="121" fillId="0" borderId="35" xfId="0" applyNumberFormat="1" applyFont="1" applyBorder="1" applyAlignment="1">
      <alignment/>
    </xf>
    <xf numFmtId="188" fontId="62" fillId="0" borderId="0" xfId="0" applyNumberFormat="1" applyFont="1" applyAlignment="1">
      <alignment/>
    </xf>
    <xf numFmtId="188" fontId="122" fillId="0" borderId="0" xfId="0" applyNumberFormat="1" applyFont="1" applyAlignment="1">
      <alignment/>
    </xf>
    <xf numFmtId="193" fontId="15" fillId="33" borderId="43" xfId="0" applyNumberFormat="1" applyFont="1" applyFill="1" applyBorder="1" applyAlignment="1">
      <alignment/>
    </xf>
    <xf numFmtId="193" fontId="15" fillId="0" borderId="43" xfId="0" applyNumberFormat="1" applyFont="1" applyBorder="1" applyAlignment="1">
      <alignment/>
    </xf>
    <xf numFmtId="193" fontId="15" fillId="0" borderId="28" xfId="0" applyNumberFormat="1" applyFont="1" applyBorder="1" applyAlignment="1">
      <alignment/>
    </xf>
    <xf numFmtId="193" fontId="26" fillId="0" borderId="54" xfId="0" applyNumberFormat="1" applyFont="1" applyBorder="1" applyAlignment="1">
      <alignment/>
    </xf>
    <xf numFmtId="193" fontId="116" fillId="0" borderId="32" xfId="0" applyNumberFormat="1" applyFont="1" applyBorder="1" applyAlignment="1">
      <alignment/>
    </xf>
    <xf numFmtId="194" fontId="60" fillId="0" borderId="0" xfId="0" applyNumberFormat="1" applyFont="1" applyAlignment="1">
      <alignment/>
    </xf>
    <xf numFmtId="193" fontId="123" fillId="0" borderId="0" xfId="0" applyNumberFormat="1" applyFont="1" applyAlignment="1">
      <alignment/>
    </xf>
    <xf numFmtId="0" fontId="123" fillId="0" borderId="0" xfId="0" applyFont="1" applyAlignment="1">
      <alignment/>
    </xf>
    <xf numFmtId="200" fontId="22" fillId="0" borderId="0" xfId="0" applyNumberFormat="1" applyFont="1" applyAlignment="1">
      <alignment/>
    </xf>
    <xf numFmtId="1" fontId="27" fillId="33" borderId="42" xfId="0" applyNumberFormat="1" applyFont="1" applyFill="1" applyBorder="1" applyAlignment="1">
      <alignment vertical="top" wrapText="1"/>
    </xf>
    <xf numFmtId="193" fontId="58" fillId="0" borderId="37" xfId="0" applyNumberFormat="1" applyFont="1" applyBorder="1" applyAlignment="1">
      <alignment horizontal="right"/>
    </xf>
    <xf numFmtId="193" fontId="58" fillId="0" borderId="12" xfId="0" applyNumberFormat="1" applyFont="1" applyBorder="1" applyAlignment="1">
      <alignment horizontal="right"/>
    </xf>
    <xf numFmtId="193" fontId="58" fillId="0" borderId="17" xfId="0" applyNumberFormat="1" applyFont="1" applyBorder="1" applyAlignment="1">
      <alignment horizontal="right"/>
    </xf>
    <xf numFmtId="193" fontId="58" fillId="0" borderId="19" xfId="0" applyNumberFormat="1" applyFont="1" applyBorder="1" applyAlignment="1">
      <alignment horizontal="right"/>
    </xf>
    <xf numFmtId="193" fontId="58" fillId="0" borderId="53" xfId="0" applyNumberFormat="1" applyFont="1" applyBorder="1" applyAlignment="1">
      <alignment horizontal="right"/>
    </xf>
    <xf numFmtId="193" fontId="58" fillId="0" borderId="17" xfId="0" applyNumberFormat="1" applyFont="1" applyBorder="1" applyAlignment="1">
      <alignment/>
    </xf>
    <xf numFmtId="193" fontId="26" fillId="0" borderId="0" xfId="0" applyNumberFormat="1" applyFont="1" applyAlignment="1">
      <alignment/>
    </xf>
    <xf numFmtId="193" fontId="116" fillId="0" borderId="35" xfId="0" applyNumberFormat="1" applyFont="1" applyBorder="1" applyAlignment="1">
      <alignment/>
    </xf>
    <xf numFmtId="193" fontId="116" fillId="33" borderId="14" xfId="0" applyNumberFormat="1" applyFont="1" applyFill="1" applyBorder="1" applyAlignment="1">
      <alignment/>
    </xf>
    <xf numFmtId="193" fontId="116" fillId="0" borderId="15" xfId="0" applyNumberFormat="1" applyFont="1" applyBorder="1" applyAlignment="1">
      <alignment/>
    </xf>
    <xf numFmtId="193" fontId="116" fillId="33" borderId="1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93" fontId="65" fillId="0" borderId="14" xfId="0" applyNumberFormat="1" applyFont="1" applyBorder="1" applyAlignment="1">
      <alignment/>
    </xf>
    <xf numFmtId="193" fontId="65" fillId="0" borderId="15" xfId="0" applyNumberFormat="1" applyFont="1" applyBorder="1" applyAlignment="1">
      <alignment/>
    </xf>
    <xf numFmtId="193" fontId="26" fillId="33" borderId="15" xfId="0" applyNumberFormat="1" applyFont="1" applyFill="1" applyBorder="1" applyAlignment="1">
      <alignment/>
    </xf>
    <xf numFmtId="199" fontId="22" fillId="0" borderId="0" xfId="0" applyNumberFormat="1" applyFont="1" applyAlignment="1">
      <alignment/>
    </xf>
    <xf numFmtId="1" fontId="24" fillId="0" borderId="40" xfId="0" applyNumberFormat="1" applyFont="1" applyBorder="1" applyAlignment="1">
      <alignment horizontal="center" wrapText="1"/>
    </xf>
    <xf numFmtId="193" fontId="64" fillId="0" borderId="36" xfId="0" applyNumberFormat="1" applyFont="1" applyBorder="1" applyAlignment="1">
      <alignment/>
    </xf>
    <xf numFmtId="193" fontId="64" fillId="0" borderId="26" xfId="0" applyNumberFormat="1" applyFont="1" applyBorder="1" applyAlignment="1">
      <alignment/>
    </xf>
    <xf numFmtId="193" fontId="64" fillId="0" borderId="27" xfId="0" applyNumberFormat="1" applyFont="1" applyBorder="1" applyAlignment="1">
      <alignment/>
    </xf>
    <xf numFmtId="188" fontId="66" fillId="0" borderId="0" xfId="0" applyNumberFormat="1" applyFont="1" applyAlignment="1">
      <alignment/>
    </xf>
    <xf numFmtId="193" fontId="65" fillId="0" borderId="35" xfId="0" applyNumberFormat="1" applyFont="1" applyBorder="1" applyAlignment="1">
      <alignment/>
    </xf>
    <xf numFmtId="193" fontId="15" fillId="0" borderId="55" xfId="0" applyNumberFormat="1" applyFont="1" applyBorder="1" applyAlignment="1">
      <alignment/>
    </xf>
    <xf numFmtId="0" fontId="5" fillId="33" borderId="33" xfId="0" applyFont="1" applyFill="1" applyBorder="1" applyAlignment="1">
      <alignment horizontal="center" vertical="center"/>
    </xf>
    <xf numFmtId="1" fontId="8" fillId="0" borderId="37" xfId="0" applyNumberFormat="1" applyFont="1" applyBorder="1" applyAlignment="1">
      <alignment wrapText="1"/>
    </xf>
    <xf numFmtId="1" fontId="8" fillId="0" borderId="34" xfId="0" applyNumberFormat="1" applyFont="1" applyBorder="1" applyAlignment="1">
      <alignment wrapText="1"/>
    </xf>
    <xf numFmtId="1" fontId="8" fillId="0" borderId="35" xfId="0" applyNumberFormat="1" applyFont="1" applyBorder="1" applyAlignment="1">
      <alignment wrapText="1"/>
    </xf>
    <xf numFmtId="1" fontId="8" fillId="0" borderId="46" xfId="0" applyNumberFormat="1" applyFont="1" applyBorder="1" applyAlignment="1">
      <alignment wrapText="1"/>
    </xf>
    <xf numFmtId="1" fontId="10" fillId="0" borderId="33" xfId="0" applyNumberFormat="1" applyFont="1" applyBorder="1" applyAlignment="1">
      <alignment horizontal="center" wrapText="1"/>
    </xf>
    <xf numFmtId="0" fontId="23" fillId="0" borderId="35" xfId="0" applyFont="1" applyBorder="1" applyAlignment="1">
      <alignment vertical="top" wrapText="1"/>
    </xf>
    <xf numFmtId="0" fontId="23" fillId="0" borderId="46" xfId="0" applyFont="1" applyBorder="1" applyAlignment="1">
      <alignment vertical="top" wrapText="1"/>
    </xf>
    <xf numFmtId="0" fontId="23" fillId="0" borderId="34" xfId="0" applyFont="1" applyBorder="1" applyAlignment="1">
      <alignment vertical="top" wrapText="1"/>
    </xf>
    <xf numFmtId="0" fontId="23" fillId="0" borderId="36" xfId="0" applyFont="1" applyBorder="1" applyAlignment="1">
      <alignment vertical="top" wrapText="1"/>
    </xf>
    <xf numFmtId="1" fontId="11" fillId="0" borderId="36" xfId="0" applyNumberFormat="1" applyFont="1" applyBorder="1" applyAlignment="1">
      <alignment horizontal="center" wrapText="1"/>
    </xf>
    <xf numFmtId="49" fontId="13" fillId="33" borderId="33" xfId="0" applyNumberFormat="1" applyFont="1" applyFill="1" applyBorder="1" applyAlignment="1" applyProtection="1">
      <alignment vertical="top" wrapText="1"/>
      <protection locked="0"/>
    </xf>
    <xf numFmtId="49" fontId="14" fillId="33" borderId="37" xfId="0" applyNumberFormat="1" applyFont="1" applyFill="1" applyBorder="1" applyAlignment="1" applyProtection="1">
      <alignment vertical="top" wrapText="1"/>
      <protection locked="0"/>
    </xf>
    <xf numFmtId="0" fontId="23" fillId="0" borderId="35" xfId="0" applyNumberFormat="1" applyFont="1" applyBorder="1" applyAlignment="1">
      <alignment vertical="top" wrapText="1"/>
    </xf>
    <xf numFmtId="0" fontId="23" fillId="0" borderId="32" xfId="0" applyFont="1" applyBorder="1" applyAlignment="1">
      <alignment vertical="top" wrapText="1"/>
    </xf>
    <xf numFmtId="0" fontId="40" fillId="0" borderId="35" xfId="0" applyNumberFormat="1" applyFont="1" applyBorder="1" applyAlignment="1">
      <alignment vertical="top" wrapText="1"/>
    </xf>
    <xf numFmtId="0" fontId="40" fillId="0" borderId="52" xfId="0" applyNumberFormat="1" applyFont="1" applyBorder="1" applyAlignment="1">
      <alignment vertical="top" wrapText="1"/>
    </xf>
    <xf numFmtId="1" fontId="11" fillId="0" borderId="33" xfId="0" applyNumberFormat="1" applyFont="1" applyBorder="1" applyAlignment="1">
      <alignment horizontal="center" wrapText="1"/>
    </xf>
    <xf numFmtId="193" fontId="25" fillId="0" borderId="30" xfId="0" applyNumberFormat="1" applyFont="1" applyBorder="1" applyAlignment="1">
      <alignment horizontal="right"/>
    </xf>
    <xf numFmtId="193" fontId="25" fillId="0" borderId="20" xfId="0" applyNumberFormat="1" applyFont="1" applyBorder="1" applyAlignment="1">
      <alignment horizontal="right"/>
    </xf>
    <xf numFmtId="193" fontId="26" fillId="0" borderId="20" xfId="0" applyNumberFormat="1" applyFont="1" applyBorder="1" applyAlignment="1">
      <alignment horizontal="right"/>
    </xf>
    <xf numFmtId="4" fontId="26" fillId="0" borderId="20" xfId="0" applyNumberFormat="1" applyFont="1" applyBorder="1" applyAlignment="1">
      <alignment horizontal="right"/>
    </xf>
    <xf numFmtId="193" fontId="26" fillId="0" borderId="31" xfId="0" applyNumberFormat="1" applyFont="1" applyBorder="1" applyAlignment="1">
      <alignment horizontal="right"/>
    </xf>
    <xf numFmtId="193" fontId="26" fillId="0" borderId="55" xfId="0" applyNumberFormat="1" applyFont="1" applyBorder="1" applyAlignment="1">
      <alignment horizontal="right"/>
    </xf>
    <xf numFmtId="193" fontId="26" fillId="0" borderId="29" xfId="0" applyNumberFormat="1" applyFont="1" applyBorder="1" applyAlignment="1">
      <alignment horizontal="right"/>
    </xf>
    <xf numFmtId="193" fontId="25" fillId="0" borderId="29" xfId="0" applyNumberFormat="1" applyFont="1" applyBorder="1" applyAlignment="1">
      <alignment horizontal="right"/>
    </xf>
    <xf numFmtId="193" fontId="26" fillId="0" borderId="19" xfId="0" applyNumberFormat="1" applyFont="1" applyBorder="1" applyAlignment="1">
      <alignment horizontal="right"/>
    </xf>
    <xf numFmtId="193" fontId="26" fillId="0" borderId="30" xfId="0" applyNumberFormat="1" applyFont="1" applyBorder="1" applyAlignment="1">
      <alignment horizontal="right"/>
    </xf>
    <xf numFmtId="193" fontId="64" fillId="0" borderId="29" xfId="0" applyNumberFormat="1" applyFont="1" applyBorder="1" applyAlignment="1">
      <alignment horizontal="right"/>
    </xf>
    <xf numFmtId="193" fontId="59" fillId="0" borderId="20" xfId="0" applyNumberFormat="1" applyFont="1" applyBorder="1" applyAlignment="1">
      <alignment horizontal="right"/>
    </xf>
    <xf numFmtId="193" fontId="59" fillId="0" borderId="55" xfId="0" applyNumberFormat="1" applyFont="1" applyBorder="1" applyAlignment="1">
      <alignment horizontal="right"/>
    </xf>
    <xf numFmtId="193" fontId="26" fillId="0" borderId="56" xfId="0" applyNumberFormat="1" applyFont="1" applyBorder="1" applyAlignment="1">
      <alignment/>
    </xf>
    <xf numFmtId="1" fontId="19" fillId="0" borderId="39" xfId="0" applyNumberFormat="1" applyFont="1" applyBorder="1" applyAlignment="1">
      <alignment wrapText="1"/>
    </xf>
    <xf numFmtId="193" fontId="25" fillId="0" borderId="35" xfId="0" applyNumberFormat="1" applyFont="1" applyBorder="1" applyAlignment="1">
      <alignment/>
    </xf>
    <xf numFmtId="193" fontId="25" fillId="0" borderId="14" xfId="0" applyNumberFormat="1" applyFont="1" applyBorder="1" applyAlignment="1">
      <alignment/>
    </xf>
    <xf numFmtId="193" fontId="25" fillId="0" borderId="15" xfId="0" applyNumberFormat="1" applyFont="1" applyBorder="1" applyAlignment="1">
      <alignment/>
    </xf>
    <xf numFmtId="193" fontId="25" fillId="0" borderId="20" xfId="0" applyNumberFormat="1" applyFont="1" applyBorder="1" applyAlignment="1">
      <alignment horizontal="right"/>
    </xf>
    <xf numFmtId="193" fontId="2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88" fontId="62" fillId="0" borderId="0" xfId="0" applyNumberFormat="1" applyFont="1" applyAlignment="1">
      <alignment/>
    </xf>
    <xf numFmtId="0" fontId="9" fillId="33" borderId="57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1" fontId="16" fillId="0" borderId="0" xfId="0" applyNumberFormat="1" applyFont="1" applyAlignment="1">
      <alignment horizont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28" fillId="33" borderId="57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center" wrapText="1"/>
    </xf>
    <xf numFmtId="1" fontId="17" fillId="0" borderId="59" xfId="0" applyNumberFormat="1" applyFont="1" applyBorder="1" applyAlignment="1">
      <alignment horizontal="center" vertical="center"/>
    </xf>
    <xf numFmtId="0" fontId="28" fillId="33" borderId="42" xfId="0" applyFont="1" applyFill="1" applyBorder="1" applyAlignment="1">
      <alignment horizontal="center" vertical="center" wrapText="1"/>
    </xf>
    <xf numFmtId="0" fontId="28" fillId="33" borderId="53" xfId="0" applyFont="1" applyFill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2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28" fillId="33" borderId="37" xfId="0" applyFont="1" applyFill="1" applyBorder="1" applyAlignment="1">
      <alignment horizontal="center" vertical="center" wrapText="1"/>
    </xf>
    <xf numFmtId="0" fontId="28" fillId="33" borderId="46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28" xfId="0" applyFont="1" applyFill="1" applyBorder="1" applyAlignment="1">
      <alignment horizontal="center" vertical="center" wrapText="1"/>
    </xf>
    <xf numFmtId="0" fontId="29" fillId="33" borderId="61" xfId="0" applyFont="1" applyFill="1" applyBorder="1" applyAlignment="1">
      <alignment horizontal="center" vertical="center"/>
    </xf>
    <xf numFmtId="0" fontId="29" fillId="33" borderId="40" xfId="0" applyFont="1" applyFill="1" applyBorder="1" applyAlignment="1">
      <alignment horizontal="center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zoomScale="75" zoomScaleNormal="75" zoomScaleSheetLayoutView="55" zoomScalePageLayoutView="0" workbookViewId="0" topLeftCell="A52">
      <selection activeCell="H60" sqref="H60"/>
    </sheetView>
  </sheetViews>
  <sheetFormatPr defaultColWidth="9.00390625" defaultRowHeight="12.75"/>
  <cols>
    <col min="1" max="1" width="48.625" style="1" customWidth="1"/>
    <col min="2" max="2" width="24.00390625" style="0" customWidth="1"/>
    <col min="3" max="3" width="20.875" style="0" customWidth="1"/>
    <col min="4" max="4" width="20.75390625" style="0" customWidth="1"/>
    <col min="5" max="5" width="22.375" style="0" customWidth="1"/>
    <col min="7" max="7" width="13.125" style="0" customWidth="1"/>
    <col min="8" max="8" width="20.25390625" style="0" customWidth="1"/>
  </cols>
  <sheetData>
    <row r="1" spans="1:5" ht="32.25" customHeight="1">
      <c r="A1" s="271" t="s">
        <v>44</v>
      </c>
      <c r="B1" s="271"/>
      <c r="C1" s="271"/>
      <c r="D1" s="271"/>
      <c r="E1" s="271"/>
    </row>
    <row r="2" spans="1:5" ht="30" customHeight="1">
      <c r="A2" s="271" t="s">
        <v>1</v>
      </c>
      <c r="B2" s="271"/>
      <c r="C2" s="271"/>
      <c r="D2" s="271"/>
      <c r="E2" s="271"/>
    </row>
    <row r="3" spans="1:8" ht="30" customHeight="1">
      <c r="A3" s="271" t="s">
        <v>141</v>
      </c>
      <c r="B3" s="271"/>
      <c r="C3" s="271"/>
      <c r="D3" s="271"/>
      <c r="E3" s="271"/>
      <c r="F3" s="127"/>
      <c r="G3" s="127"/>
      <c r="H3" s="127"/>
    </row>
    <row r="4" spans="1:5" ht="21.75" customHeight="1" thickBot="1">
      <c r="A4" s="58" t="s">
        <v>142</v>
      </c>
      <c r="C4" s="5"/>
      <c r="D4" s="7"/>
      <c r="E4" s="7" t="s">
        <v>7</v>
      </c>
    </row>
    <row r="5" spans="1:5" ht="51.75" customHeight="1">
      <c r="A5" s="275" t="s">
        <v>8</v>
      </c>
      <c r="B5" s="272" t="s">
        <v>123</v>
      </c>
      <c r="C5" s="278" t="s">
        <v>143</v>
      </c>
      <c r="D5" s="265" t="s">
        <v>140</v>
      </c>
      <c r="E5" s="268" t="s">
        <v>144</v>
      </c>
    </row>
    <row r="6" spans="1:5" ht="18.75" customHeight="1">
      <c r="A6" s="276"/>
      <c r="B6" s="273"/>
      <c r="C6" s="266"/>
      <c r="D6" s="266"/>
      <c r="E6" s="269"/>
    </row>
    <row r="7" spans="1:5" ht="62.25" customHeight="1" thickBot="1">
      <c r="A7" s="277"/>
      <c r="B7" s="274"/>
      <c r="C7" s="279"/>
      <c r="D7" s="267"/>
      <c r="E7" s="270"/>
    </row>
    <row r="8" spans="1:5" ht="22.5" customHeight="1" thickBot="1">
      <c r="A8" s="225">
        <v>1</v>
      </c>
      <c r="B8" s="21">
        <v>2</v>
      </c>
      <c r="C8" s="2">
        <v>3</v>
      </c>
      <c r="D8" s="2">
        <v>4</v>
      </c>
      <c r="E8" s="6">
        <v>5</v>
      </c>
    </row>
    <row r="9" spans="1:5" ht="31.5" customHeight="1">
      <c r="A9" s="226" t="s">
        <v>63</v>
      </c>
      <c r="B9" s="23">
        <v>293592.3</v>
      </c>
      <c r="C9" s="8">
        <v>297678.62328</v>
      </c>
      <c r="D9" s="8">
        <f aca="true" t="shared" si="0" ref="D9:D16">C9/B9*100</f>
        <v>101.39183598479933</v>
      </c>
      <c r="E9" s="19">
        <f aca="true" t="shared" si="1" ref="E9:E36">C9-B9</f>
        <v>4086.3232800000114</v>
      </c>
    </row>
    <row r="10" spans="1:5" ht="27.75" customHeight="1">
      <c r="A10" s="227" t="s">
        <v>122</v>
      </c>
      <c r="B10" s="23">
        <v>266</v>
      </c>
      <c r="C10" s="9">
        <v>143.645</v>
      </c>
      <c r="D10" s="10">
        <f t="shared" si="0"/>
        <v>54.00187969924812</v>
      </c>
      <c r="E10" s="18">
        <f t="shared" si="1"/>
        <v>-122.35499999999999</v>
      </c>
    </row>
    <row r="11" spans="1:5" ht="53.25" customHeight="1" hidden="1">
      <c r="A11" s="227" t="s">
        <v>101</v>
      </c>
      <c r="B11" s="23"/>
      <c r="C11" s="9"/>
      <c r="D11" s="10" t="e">
        <f t="shared" si="0"/>
        <v>#DIV/0!</v>
      </c>
      <c r="E11" s="18">
        <f t="shared" si="1"/>
        <v>0</v>
      </c>
    </row>
    <row r="12" spans="1:5" ht="72" customHeight="1">
      <c r="A12" s="227" t="s">
        <v>64</v>
      </c>
      <c r="B12" s="23">
        <v>17218.1</v>
      </c>
      <c r="C12" s="9">
        <v>16812.37042</v>
      </c>
      <c r="D12" s="10">
        <f t="shared" si="0"/>
        <v>97.6435868069067</v>
      </c>
      <c r="E12" s="18">
        <f t="shared" si="1"/>
        <v>-405.72957999999926</v>
      </c>
    </row>
    <row r="13" spans="1:7" ht="30.75" customHeight="1">
      <c r="A13" s="227" t="s">
        <v>130</v>
      </c>
      <c r="B13" s="23">
        <v>12196.6</v>
      </c>
      <c r="C13" s="10">
        <v>12348.3122</v>
      </c>
      <c r="D13" s="10">
        <f t="shared" si="0"/>
        <v>101.24388928061919</v>
      </c>
      <c r="E13" s="18">
        <f t="shared" si="1"/>
        <v>151.71219999999994</v>
      </c>
      <c r="G13" s="35"/>
    </row>
    <row r="14" spans="1:5" ht="40.5" customHeight="1" hidden="1">
      <c r="A14" s="227" t="s">
        <v>65</v>
      </c>
      <c r="B14" s="23"/>
      <c r="C14" s="10"/>
      <c r="D14" s="10" t="e">
        <f t="shared" si="0"/>
        <v>#DIV/0!</v>
      </c>
      <c r="E14" s="18">
        <f t="shared" si="1"/>
        <v>0</v>
      </c>
    </row>
    <row r="15" spans="1:5" ht="56.25" customHeight="1" hidden="1">
      <c r="A15" s="227" t="s">
        <v>66</v>
      </c>
      <c r="B15" s="23"/>
      <c r="C15" s="10"/>
      <c r="D15" s="10" t="e">
        <f t="shared" si="0"/>
        <v>#DIV/0!</v>
      </c>
      <c r="E15" s="18">
        <f t="shared" si="1"/>
        <v>0</v>
      </c>
    </row>
    <row r="16" spans="1:5" ht="51" customHeight="1">
      <c r="A16" s="227" t="s">
        <v>67</v>
      </c>
      <c r="B16" s="23">
        <v>9820.8</v>
      </c>
      <c r="C16" s="10">
        <v>10446.07527</v>
      </c>
      <c r="D16" s="10">
        <f t="shared" si="0"/>
        <v>106.36684659090909</v>
      </c>
      <c r="E16" s="18">
        <f t="shared" si="1"/>
        <v>625.2752700000001</v>
      </c>
    </row>
    <row r="17" spans="1:5" ht="43.5" customHeight="1" hidden="1">
      <c r="A17" s="227" t="s">
        <v>68</v>
      </c>
      <c r="B17" s="150"/>
      <c r="C17" s="151"/>
      <c r="D17" s="10"/>
      <c r="E17" s="18">
        <f t="shared" si="1"/>
        <v>0</v>
      </c>
    </row>
    <row r="18" spans="1:5" ht="37.5" customHeight="1" hidden="1">
      <c r="A18" s="227" t="s">
        <v>105</v>
      </c>
      <c r="B18" s="150"/>
      <c r="C18" s="9"/>
      <c r="D18" s="10"/>
      <c r="E18" s="18">
        <f t="shared" si="1"/>
        <v>0</v>
      </c>
    </row>
    <row r="19" spans="1:5" ht="37.5" customHeight="1">
      <c r="A19" s="227" t="s">
        <v>119</v>
      </c>
      <c r="B19" s="23">
        <v>21.4</v>
      </c>
      <c r="C19" s="9">
        <v>100.35178</v>
      </c>
      <c r="D19" s="10">
        <f aca="true" t="shared" si="2" ref="D19:D24">C19/B19*100</f>
        <v>468.93355140186924</v>
      </c>
      <c r="E19" s="18">
        <f t="shared" si="1"/>
        <v>78.95178000000001</v>
      </c>
    </row>
    <row r="20" spans="1:5" ht="37.5" customHeight="1">
      <c r="A20" s="228" t="s">
        <v>79</v>
      </c>
      <c r="B20" s="23">
        <v>13408.52</v>
      </c>
      <c r="C20" s="9">
        <v>14326.9811</v>
      </c>
      <c r="D20" s="10">
        <f t="shared" si="2"/>
        <v>106.8498320470865</v>
      </c>
      <c r="E20" s="18">
        <f t="shared" si="1"/>
        <v>918.4611000000004</v>
      </c>
    </row>
    <row r="21" spans="1:5" ht="33.75" customHeight="1" hidden="1">
      <c r="A21" s="228" t="s">
        <v>11</v>
      </c>
      <c r="B21" s="23"/>
      <c r="C21" s="9"/>
      <c r="D21" s="157" t="e">
        <f t="shared" si="2"/>
        <v>#DIV/0!</v>
      </c>
      <c r="E21" s="18">
        <f t="shared" si="1"/>
        <v>0</v>
      </c>
    </row>
    <row r="22" spans="1:8" ht="68.25" customHeight="1">
      <c r="A22" s="228" t="s">
        <v>69</v>
      </c>
      <c r="B22" s="23">
        <v>1050</v>
      </c>
      <c r="C22" s="9">
        <v>1049.94693</v>
      </c>
      <c r="D22" s="10">
        <f t="shared" si="2"/>
        <v>99.99494571428572</v>
      </c>
      <c r="E22" s="18">
        <f t="shared" si="1"/>
        <v>-0.053069999999934225</v>
      </c>
      <c r="H22" s="35"/>
    </row>
    <row r="23" spans="1:8" ht="55.5" customHeight="1">
      <c r="A23" s="228" t="s">
        <v>70</v>
      </c>
      <c r="B23" s="23">
        <v>52.2</v>
      </c>
      <c r="C23" s="9">
        <v>131.31084</v>
      </c>
      <c r="D23" s="10">
        <f t="shared" si="2"/>
        <v>251.55333333333334</v>
      </c>
      <c r="E23" s="18">
        <f t="shared" si="1"/>
        <v>79.11084000000001</v>
      </c>
      <c r="G23" s="213"/>
      <c r="H23" s="35"/>
    </row>
    <row r="24" spans="1:8" ht="21.75" customHeight="1" thickBot="1">
      <c r="A24" s="228" t="s">
        <v>20</v>
      </c>
      <c r="B24" s="23"/>
      <c r="C24" s="10">
        <v>299.10587</v>
      </c>
      <c r="D24" s="157" t="e">
        <f t="shared" si="2"/>
        <v>#DIV/0!</v>
      </c>
      <c r="E24" s="18">
        <f t="shared" si="1"/>
        <v>299.10587</v>
      </c>
      <c r="G24" s="35"/>
      <c r="H24" s="35"/>
    </row>
    <row r="25" spans="1:5" ht="21" customHeight="1" hidden="1">
      <c r="A25" s="228" t="s">
        <v>53</v>
      </c>
      <c r="B25" s="150"/>
      <c r="C25" s="152">
        <v>1.53</v>
      </c>
      <c r="D25" s="10"/>
      <c r="E25" s="18">
        <f t="shared" si="1"/>
        <v>1.53</v>
      </c>
    </row>
    <row r="26" spans="1:5" ht="24" customHeight="1" hidden="1">
      <c r="A26" s="228" t="s">
        <v>51</v>
      </c>
      <c r="B26" s="150"/>
      <c r="C26" s="152"/>
      <c r="D26" s="10"/>
      <c r="E26" s="18">
        <f t="shared" si="1"/>
        <v>0</v>
      </c>
    </row>
    <row r="27" spans="1:5" ht="37.5" customHeight="1" hidden="1">
      <c r="A27" s="228" t="s">
        <v>40</v>
      </c>
      <c r="B27" s="150"/>
      <c r="C27" s="152">
        <v>198.201</v>
      </c>
      <c r="D27" s="10"/>
      <c r="E27" s="18">
        <f t="shared" si="1"/>
        <v>198.201</v>
      </c>
    </row>
    <row r="28" spans="1:5" ht="35.25" customHeight="1" hidden="1" thickBot="1">
      <c r="A28" s="229" t="s">
        <v>41</v>
      </c>
      <c r="B28" s="153"/>
      <c r="C28" s="151">
        <v>75.094</v>
      </c>
      <c r="D28" s="9"/>
      <c r="E28" s="19">
        <f t="shared" si="1"/>
        <v>75.094</v>
      </c>
    </row>
    <row r="29" spans="1:5" ht="30" customHeight="1" thickBot="1">
      <c r="A29" s="230" t="s">
        <v>9</v>
      </c>
      <c r="B29" s="24">
        <f>SUM(B9:B24)</f>
        <v>347625.92</v>
      </c>
      <c r="C29" s="11">
        <f>SUM(C9:C24)+0.04985</f>
        <v>353336.77254</v>
      </c>
      <c r="D29" s="11">
        <f aca="true" t="shared" si="3" ref="D29:D36">C29/B29*100</f>
        <v>101.64281551272126</v>
      </c>
      <c r="E29" s="12">
        <f t="shared" si="1"/>
        <v>5710.852539999993</v>
      </c>
    </row>
    <row r="30" spans="1:7" ht="36" customHeight="1">
      <c r="A30" s="231" t="s">
        <v>31</v>
      </c>
      <c r="B30" s="23">
        <v>678737.9</v>
      </c>
      <c r="C30" s="25">
        <v>678737.9</v>
      </c>
      <c r="D30" s="9">
        <f t="shared" si="3"/>
        <v>100</v>
      </c>
      <c r="E30" s="19">
        <f t="shared" si="1"/>
        <v>0</v>
      </c>
      <c r="G30" s="35"/>
    </row>
    <row r="31" spans="1:5" ht="48.75" customHeight="1" thickBot="1">
      <c r="A31" s="232" t="s">
        <v>145</v>
      </c>
      <c r="B31" s="224">
        <v>49603.2</v>
      </c>
      <c r="C31" s="192">
        <v>49603.2</v>
      </c>
      <c r="D31" s="193">
        <f t="shared" si="3"/>
        <v>100</v>
      </c>
      <c r="E31" s="194">
        <f t="shared" si="1"/>
        <v>0</v>
      </c>
    </row>
    <row r="32" spans="1:5" ht="63.75" customHeight="1" hidden="1">
      <c r="A32" s="233" t="s">
        <v>88</v>
      </c>
      <c r="B32" s="57"/>
      <c r="C32" s="25"/>
      <c r="D32" s="9" t="e">
        <f t="shared" si="3"/>
        <v>#DIV/0!</v>
      </c>
      <c r="E32" s="19">
        <f t="shared" si="1"/>
        <v>0</v>
      </c>
    </row>
    <row r="33" spans="1:5" ht="65.25" customHeight="1" hidden="1">
      <c r="A33" s="231" t="s">
        <v>89</v>
      </c>
      <c r="B33" s="23"/>
      <c r="C33" s="26"/>
      <c r="D33" s="10" t="e">
        <f t="shared" si="3"/>
        <v>#DIV/0!</v>
      </c>
      <c r="E33" s="18">
        <f t="shared" si="1"/>
        <v>0</v>
      </c>
    </row>
    <row r="34" spans="1:5" ht="3" customHeight="1" hidden="1" thickBot="1">
      <c r="A34" s="234" t="s">
        <v>120</v>
      </c>
      <c r="B34" s="112"/>
      <c r="C34" s="155"/>
      <c r="D34" s="71" t="e">
        <f t="shared" si="3"/>
        <v>#DIV/0!</v>
      </c>
      <c r="E34" s="72">
        <f t="shared" si="1"/>
        <v>0</v>
      </c>
    </row>
    <row r="35" spans="1:5" ht="31.5" customHeight="1" thickBot="1">
      <c r="A35" s="235" t="s">
        <v>12</v>
      </c>
      <c r="B35" s="53">
        <f>SUM(B29:B34)</f>
        <v>1075967.02</v>
      </c>
      <c r="C35" s="54">
        <f>SUM(C29:C34)</f>
        <v>1081677.87254</v>
      </c>
      <c r="D35" s="54">
        <f t="shared" si="3"/>
        <v>100.53076464555576</v>
      </c>
      <c r="E35" s="55">
        <f t="shared" si="1"/>
        <v>5710.852539999876</v>
      </c>
    </row>
    <row r="36" spans="1:8" ht="42.75" customHeight="1" thickBot="1">
      <c r="A36" s="236" t="s">
        <v>14</v>
      </c>
      <c r="B36" s="24">
        <f>SUM(B38:B54)+B55</f>
        <v>2043956.7000000002</v>
      </c>
      <c r="C36" s="154">
        <f>SUM(C38:C54)+C55</f>
        <v>2010685.6360100002</v>
      </c>
      <c r="D36" s="13">
        <f t="shared" si="3"/>
        <v>98.37222266058767</v>
      </c>
      <c r="E36" s="56">
        <f t="shared" si="1"/>
        <v>-33271.06398999994</v>
      </c>
      <c r="G36" s="35"/>
      <c r="H36" s="222"/>
    </row>
    <row r="37" spans="1:5" ht="21" customHeight="1">
      <c r="A37" s="237" t="s">
        <v>15</v>
      </c>
      <c r="B37" s="22"/>
      <c r="C37" s="8"/>
      <c r="D37" s="8"/>
      <c r="E37" s="20"/>
    </row>
    <row r="38" spans="1:8" ht="65.25" customHeight="1">
      <c r="A38" s="231" t="s">
        <v>85</v>
      </c>
      <c r="B38" s="23">
        <v>1748445.8</v>
      </c>
      <c r="C38" s="25">
        <v>1748322.7172</v>
      </c>
      <c r="D38" s="9">
        <f aca="true" t="shared" si="4" ref="D38:D58">C38/B38*100</f>
        <v>99.99296044521368</v>
      </c>
      <c r="E38" s="19">
        <f aca="true" t="shared" si="5" ref="E38:E58">C38-B38</f>
        <v>-123.08279999997467</v>
      </c>
      <c r="G38" s="35"/>
      <c r="H38" s="3"/>
    </row>
    <row r="39" spans="1:5" ht="168.75" customHeight="1" hidden="1">
      <c r="A39" s="238" t="s">
        <v>28</v>
      </c>
      <c r="B39" s="23"/>
      <c r="C39" s="26"/>
      <c r="D39" s="10" t="e">
        <f t="shared" si="4"/>
        <v>#DIV/0!</v>
      </c>
      <c r="E39" s="18">
        <f t="shared" si="5"/>
        <v>0</v>
      </c>
    </row>
    <row r="40" spans="1:5" ht="121.5" customHeight="1">
      <c r="A40" s="231" t="s">
        <v>60</v>
      </c>
      <c r="B40" s="23">
        <v>174671.7</v>
      </c>
      <c r="C40" s="23">
        <v>147744.82987</v>
      </c>
      <c r="D40" s="9">
        <f t="shared" si="4"/>
        <v>84.58429721013763</v>
      </c>
      <c r="E40" s="19">
        <f t="shared" si="5"/>
        <v>-26926.870130000025</v>
      </c>
    </row>
    <row r="41" spans="1:7" ht="170.25" customHeight="1">
      <c r="A41" s="231" t="s">
        <v>61</v>
      </c>
      <c r="B41" s="23">
        <v>38585.8</v>
      </c>
      <c r="C41" s="23">
        <v>35758.34361</v>
      </c>
      <c r="D41" s="9">
        <f t="shared" si="4"/>
        <v>92.67228775870916</v>
      </c>
      <c r="E41" s="19">
        <f t="shared" si="5"/>
        <v>-2827.4563899999994</v>
      </c>
      <c r="G41" s="35"/>
    </row>
    <row r="42" spans="1:5" ht="62.25" customHeight="1">
      <c r="A42" s="239" t="s">
        <v>86</v>
      </c>
      <c r="B42" s="23">
        <v>48329</v>
      </c>
      <c r="C42" s="25">
        <v>48329</v>
      </c>
      <c r="D42" s="9">
        <f t="shared" si="4"/>
        <v>100</v>
      </c>
      <c r="E42" s="19">
        <f t="shared" si="5"/>
        <v>0</v>
      </c>
    </row>
    <row r="43" spans="1:5" ht="51" customHeight="1" hidden="1">
      <c r="A43" s="239" t="s">
        <v>80</v>
      </c>
      <c r="B43" s="23"/>
      <c r="C43" s="25"/>
      <c r="D43" s="9" t="e">
        <f t="shared" si="4"/>
        <v>#DIV/0!</v>
      </c>
      <c r="E43" s="19">
        <f t="shared" si="5"/>
        <v>0</v>
      </c>
    </row>
    <row r="44" spans="1:5" ht="47.25" customHeight="1" hidden="1">
      <c r="A44" s="239" t="s">
        <v>121</v>
      </c>
      <c r="B44" s="23"/>
      <c r="C44" s="25"/>
      <c r="D44" s="9" t="e">
        <f t="shared" si="4"/>
        <v>#DIV/0!</v>
      </c>
      <c r="E44" s="19">
        <f t="shared" si="5"/>
        <v>0</v>
      </c>
    </row>
    <row r="45" spans="1:5" ht="36.75" customHeight="1">
      <c r="A45" s="239" t="s">
        <v>81</v>
      </c>
      <c r="B45" s="23">
        <v>3695</v>
      </c>
      <c r="C45" s="26">
        <v>3460.62169</v>
      </c>
      <c r="D45" s="10">
        <f t="shared" si="4"/>
        <v>93.65687929634642</v>
      </c>
      <c r="E45" s="18">
        <f t="shared" si="5"/>
        <v>-234.37831000000006</v>
      </c>
    </row>
    <row r="46" spans="1:5" ht="48" customHeight="1">
      <c r="A46" s="238" t="s">
        <v>82</v>
      </c>
      <c r="B46" s="23">
        <v>485</v>
      </c>
      <c r="C46" s="26">
        <v>471.45201</v>
      </c>
      <c r="D46" s="10">
        <f t="shared" si="4"/>
        <v>97.2066</v>
      </c>
      <c r="E46" s="18">
        <f t="shared" si="5"/>
        <v>-13.547990000000027</v>
      </c>
    </row>
    <row r="47" spans="1:5" ht="125.25" customHeight="1">
      <c r="A47" s="238" t="s">
        <v>87</v>
      </c>
      <c r="B47" s="23">
        <v>12820.3</v>
      </c>
      <c r="C47" s="26">
        <v>12098.59593</v>
      </c>
      <c r="D47" s="9">
        <f t="shared" si="4"/>
        <v>94.3706148062058</v>
      </c>
      <c r="E47" s="19">
        <f t="shared" si="5"/>
        <v>-721.7040699999998</v>
      </c>
    </row>
    <row r="48" spans="1:5" ht="39.75" customHeight="1" hidden="1">
      <c r="A48" s="238" t="s">
        <v>62</v>
      </c>
      <c r="B48" s="23"/>
      <c r="C48" s="26"/>
      <c r="D48" s="10" t="e">
        <f t="shared" si="4"/>
        <v>#DIV/0!</v>
      </c>
      <c r="E48" s="18">
        <f t="shared" si="5"/>
        <v>0</v>
      </c>
    </row>
    <row r="49" spans="1:5" ht="45.75" customHeight="1" hidden="1">
      <c r="A49" s="238" t="s">
        <v>27</v>
      </c>
      <c r="B49" s="23"/>
      <c r="C49" s="27"/>
      <c r="D49" s="10" t="e">
        <f t="shared" si="4"/>
        <v>#DIV/0!</v>
      </c>
      <c r="E49" s="18">
        <f t="shared" si="5"/>
        <v>0</v>
      </c>
    </row>
    <row r="50" spans="1:5" ht="59.25" customHeight="1" hidden="1">
      <c r="A50" s="238" t="s">
        <v>29</v>
      </c>
      <c r="B50" s="23"/>
      <c r="C50" s="27"/>
      <c r="D50" s="10" t="e">
        <f t="shared" si="4"/>
        <v>#DIV/0!</v>
      </c>
      <c r="E50" s="18">
        <f t="shared" si="5"/>
        <v>0</v>
      </c>
    </row>
    <row r="51" spans="1:5" ht="45" customHeight="1" hidden="1">
      <c r="A51" s="238" t="s">
        <v>30</v>
      </c>
      <c r="B51" s="23"/>
      <c r="C51" s="27"/>
      <c r="D51" s="10" t="e">
        <f t="shared" si="4"/>
        <v>#DIV/0!</v>
      </c>
      <c r="E51" s="18">
        <f t="shared" si="5"/>
        <v>0</v>
      </c>
    </row>
    <row r="52" spans="1:5" ht="51.75" customHeight="1">
      <c r="A52" s="238" t="s">
        <v>133</v>
      </c>
      <c r="B52" s="23">
        <v>13482.8</v>
      </c>
      <c r="C52" s="23">
        <v>11150.67705</v>
      </c>
      <c r="D52" s="10">
        <f t="shared" si="4"/>
        <v>82.70297749725577</v>
      </c>
      <c r="E52" s="18">
        <f t="shared" si="5"/>
        <v>-2332.122949999999</v>
      </c>
    </row>
    <row r="53" spans="1:5" ht="48" customHeight="1">
      <c r="A53" s="238" t="s">
        <v>94</v>
      </c>
      <c r="B53" s="23">
        <v>3154.2</v>
      </c>
      <c r="C53" s="23">
        <v>3112.45502</v>
      </c>
      <c r="D53" s="10">
        <f t="shared" si="4"/>
        <v>98.67652717012237</v>
      </c>
      <c r="E53" s="18">
        <f t="shared" si="5"/>
        <v>-41.74497999999994</v>
      </c>
    </row>
    <row r="54" spans="1:5" ht="64.5" customHeight="1" hidden="1">
      <c r="A54" s="238" t="s">
        <v>62</v>
      </c>
      <c r="B54" s="23"/>
      <c r="C54" s="23"/>
      <c r="D54" s="10" t="e">
        <f t="shared" si="4"/>
        <v>#DIV/0!</v>
      </c>
      <c r="E54" s="18">
        <f t="shared" si="5"/>
        <v>0</v>
      </c>
    </row>
    <row r="55" spans="1:5" ht="60.75" customHeight="1">
      <c r="A55" s="238" t="s">
        <v>102</v>
      </c>
      <c r="B55" s="23">
        <v>287.1</v>
      </c>
      <c r="C55" s="23">
        <v>236.94363</v>
      </c>
      <c r="D55" s="10">
        <f t="shared" si="4"/>
        <v>82.53</v>
      </c>
      <c r="E55" s="18">
        <f t="shared" si="5"/>
        <v>-50.15637000000001</v>
      </c>
    </row>
    <row r="56" spans="1:5" ht="36" customHeight="1">
      <c r="A56" s="240" t="s">
        <v>52</v>
      </c>
      <c r="B56" s="23">
        <v>893.47488</v>
      </c>
      <c r="C56" s="23">
        <v>743.47488</v>
      </c>
      <c r="D56" s="10">
        <f t="shared" si="4"/>
        <v>83.21161530584945</v>
      </c>
      <c r="E56" s="18">
        <f t="shared" si="5"/>
        <v>-150</v>
      </c>
    </row>
    <row r="57" spans="1:5" ht="63" customHeight="1" thickBot="1">
      <c r="A57" s="241" t="s">
        <v>100</v>
      </c>
      <c r="B57" s="38">
        <v>1579.44</v>
      </c>
      <c r="C57" s="38">
        <v>1553.94</v>
      </c>
      <c r="D57" s="39">
        <f t="shared" si="4"/>
        <v>98.38550372283848</v>
      </c>
      <c r="E57" s="40">
        <f t="shared" si="5"/>
        <v>-25.5</v>
      </c>
    </row>
    <row r="58" spans="1:5" ht="28.5" customHeight="1" thickBot="1">
      <c r="A58" s="242" t="s">
        <v>10</v>
      </c>
      <c r="B58" s="24">
        <f>B35+B36+B56+B57</f>
        <v>3122396.6348800003</v>
      </c>
      <c r="C58" s="24">
        <f>C35+C36+C56+C57</f>
        <v>3094660.9234300004</v>
      </c>
      <c r="D58" s="13">
        <f t="shared" si="4"/>
        <v>99.11171722579488</v>
      </c>
      <c r="E58" s="56">
        <f t="shared" si="5"/>
        <v>-27735.711449999828</v>
      </c>
    </row>
    <row r="59" spans="2:3" ht="26.25" customHeight="1">
      <c r="B59" s="132"/>
      <c r="C59" s="110"/>
    </row>
    <row r="60" spans="2:5" ht="38.25" customHeight="1">
      <c r="B60" s="123"/>
      <c r="C60" s="124"/>
      <c r="E60" s="111"/>
    </row>
    <row r="61" spans="2:5" ht="35.25" customHeight="1">
      <c r="B61" s="14"/>
      <c r="C61" s="14"/>
      <c r="E61" s="35"/>
    </row>
    <row r="62" spans="2:5" ht="24.75" customHeight="1">
      <c r="B62" s="14"/>
      <c r="C62" s="14"/>
      <c r="E62" s="111"/>
    </row>
    <row r="63" spans="2:3" ht="12.75">
      <c r="B63" s="35"/>
      <c r="C63" s="35"/>
    </row>
    <row r="64" ht="12.75">
      <c r="C64" s="176"/>
    </row>
    <row r="65" spans="2:3" ht="12.75">
      <c r="B65" s="35"/>
      <c r="C65" s="176"/>
    </row>
    <row r="66" ht="12.75">
      <c r="C66" s="35"/>
    </row>
  </sheetData>
  <sheetProtection/>
  <mergeCells count="8">
    <mergeCell ref="D5:D7"/>
    <mergeCell ref="E5:E7"/>
    <mergeCell ref="A1:E1"/>
    <mergeCell ref="A2:E2"/>
    <mergeCell ref="A3:E3"/>
    <mergeCell ref="B5:B7"/>
    <mergeCell ref="A5:A7"/>
    <mergeCell ref="C5:C7"/>
  </mergeCells>
  <printOptions horizontalCentered="1"/>
  <pageMargins left="0.4330708661417323" right="0.3937007874015748" top="0.4330708661417323" bottom="0.4724409448818898" header="0.1968503937007874" footer="0.1968503937007874"/>
  <pageSetup horizontalDpi="600" verticalDpi="600" orientation="portrait" paperSize="9" scale="70" r:id="rId1"/>
  <rowBreaks count="1" manualBreakCount="1">
    <brk id="5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showZeros="0" tabSelected="1" zoomScale="46" zoomScaleNormal="46" zoomScalePageLayoutView="0" workbookViewId="0" topLeftCell="A1">
      <pane ySplit="6" topLeftCell="A91" activePane="bottomLeft" state="frozen"/>
      <selection pane="topLeft" activeCell="A1" sqref="A1"/>
      <selection pane="bottomLeft" activeCell="N98" sqref="N98"/>
    </sheetView>
  </sheetViews>
  <sheetFormatPr defaultColWidth="9.00390625" defaultRowHeight="12.75"/>
  <cols>
    <col min="1" max="1" width="42.125" style="1" customWidth="1"/>
    <col min="2" max="2" width="29.625" style="0" customWidth="1"/>
    <col min="3" max="3" width="34.875" style="0" customWidth="1"/>
    <col min="4" max="4" width="31.375" style="0" customWidth="1"/>
    <col min="5" max="5" width="20.375" style="0" customWidth="1"/>
    <col min="6" max="6" width="21.125" style="0" customWidth="1"/>
    <col min="7" max="7" width="28.875" style="0" customWidth="1"/>
    <col min="8" max="8" width="29.25390625" style="0" customWidth="1"/>
    <col min="10" max="10" width="16.75390625" style="0" customWidth="1"/>
    <col min="11" max="11" width="26.375" style="0" customWidth="1"/>
  </cols>
  <sheetData>
    <row r="1" spans="1:8" ht="31.5" customHeight="1">
      <c r="A1" s="287" t="s">
        <v>42</v>
      </c>
      <c r="B1" s="287"/>
      <c r="C1" s="287"/>
      <c r="D1" s="287"/>
      <c r="E1" s="287"/>
      <c r="F1" s="287"/>
      <c r="G1" s="287"/>
      <c r="H1" s="287"/>
    </row>
    <row r="2" spans="1:8" ht="42.75" customHeight="1">
      <c r="A2" s="288" t="s">
        <v>1</v>
      </c>
      <c r="B2" s="288"/>
      <c r="C2" s="288"/>
      <c r="D2" s="288"/>
      <c r="E2" s="288"/>
      <c r="F2" s="288"/>
      <c r="G2" s="288"/>
      <c r="H2" s="288"/>
    </row>
    <row r="3" spans="1:8" ht="44.25" customHeight="1">
      <c r="A3" s="288" t="s">
        <v>141</v>
      </c>
      <c r="B3" s="288"/>
      <c r="C3" s="288"/>
      <c r="D3" s="288"/>
      <c r="E3" s="288"/>
      <c r="F3" s="288"/>
      <c r="G3" s="288"/>
      <c r="H3" s="288"/>
    </row>
    <row r="4" spans="1:8" ht="32.25" customHeight="1" thickBot="1">
      <c r="A4" s="282" t="s">
        <v>142</v>
      </c>
      <c r="B4" s="282"/>
      <c r="C4" s="100"/>
      <c r="D4" s="4"/>
      <c r="E4" s="4"/>
      <c r="F4" s="4"/>
      <c r="G4" s="149"/>
      <c r="H4" s="17" t="s">
        <v>7</v>
      </c>
    </row>
    <row r="5" spans="1:8" ht="23.25" customHeight="1">
      <c r="A5" s="293" t="s">
        <v>0</v>
      </c>
      <c r="B5" s="289" t="s">
        <v>123</v>
      </c>
      <c r="C5" s="280" t="s">
        <v>146</v>
      </c>
      <c r="D5" s="291" t="s">
        <v>147</v>
      </c>
      <c r="E5" s="283" t="s">
        <v>23</v>
      </c>
      <c r="F5" s="284"/>
      <c r="G5" s="285" t="s">
        <v>24</v>
      </c>
      <c r="H5" s="286"/>
    </row>
    <row r="6" spans="1:11" ht="177.75" customHeight="1" thickBot="1">
      <c r="A6" s="294"/>
      <c r="B6" s="290"/>
      <c r="C6" s="281"/>
      <c r="D6" s="292"/>
      <c r="E6" s="78" t="s">
        <v>149</v>
      </c>
      <c r="F6" s="79" t="s">
        <v>25</v>
      </c>
      <c r="G6" s="76" t="s">
        <v>150</v>
      </c>
      <c r="H6" s="52" t="s">
        <v>25</v>
      </c>
      <c r="J6" s="263"/>
      <c r="K6" s="185"/>
    </row>
    <row r="7" spans="1:8" ht="23.25" customHeight="1" thickBot="1">
      <c r="A7" s="88">
        <v>1</v>
      </c>
      <c r="B7" s="80">
        <v>2</v>
      </c>
      <c r="C7" s="15">
        <v>3</v>
      </c>
      <c r="D7" s="16">
        <v>4</v>
      </c>
      <c r="E7" s="80">
        <v>5</v>
      </c>
      <c r="F7" s="16">
        <v>6</v>
      </c>
      <c r="G7" s="77">
        <v>7</v>
      </c>
      <c r="H7" s="16">
        <v>8</v>
      </c>
    </row>
    <row r="8" spans="1:8" ht="60.75" customHeight="1">
      <c r="A8" s="125" t="s">
        <v>16</v>
      </c>
      <c r="B8" s="82">
        <v>6061.7</v>
      </c>
      <c r="C8" s="41">
        <v>6061.6985</v>
      </c>
      <c r="D8" s="42">
        <v>6061.6985</v>
      </c>
      <c r="E8" s="81">
        <f>C8/B8*100</f>
        <v>99.99997525446658</v>
      </c>
      <c r="F8" s="42">
        <f aca="true" t="shared" si="0" ref="F8:F39">D8/B8*100</f>
        <v>99.99997525446658</v>
      </c>
      <c r="G8" s="243">
        <f>C8-B8</f>
        <v>-0.0014999999993960955</v>
      </c>
      <c r="H8" s="42">
        <f aca="true" t="shared" si="1" ref="H8:H39">D8-B8</f>
        <v>-0.0014999999993960955</v>
      </c>
    </row>
    <row r="9" spans="1:8" ht="35.25" customHeight="1">
      <c r="A9" s="118" t="s">
        <v>2</v>
      </c>
      <c r="B9" s="82">
        <v>340027.7651</v>
      </c>
      <c r="C9" s="43">
        <v>335597.54109</v>
      </c>
      <c r="D9" s="44">
        <v>333880.30944</v>
      </c>
      <c r="E9" s="82">
        <f aca="true" t="shared" si="2" ref="E9:E72">C9/B9*100</f>
        <v>98.69709933578598</v>
      </c>
      <c r="F9" s="44">
        <f t="shared" si="0"/>
        <v>98.19207244496869</v>
      </c>
      <c r="G9" s="244">
        <f aca="true" t="shared" si="3" ref="G9:G72">C9-B9</f>
        <v>-4430.224010000005</v>
      </c>
      <c r="H9" s="44">
        <f t="shared" si="1"/>
        <v>-6147.455660000036</v>
      </c>
    </row>
    <row r="10" spans="1:8" ht="41.25" customHeight="1">
      <c r="A10" s="118" t="s">
        <v>3</v>
      </c>
      <c r="B10" s="82">
        <v>473599.16998</v>
      </c>
      <c r="C10" s="43">
        <v>472274.6936</v>
      </c>
      <c r="D10" s="44">
        <v>471349.38558</v>
      </c>
      <c r="E10" s="82">
        <f t="shared" si="2"/>
        <v>99.72033811206722</v>
      </c>
      <c r="F10" s="44">
        <f t="shared" si="0"/>
        <v>99.52496023164589</v>
      </c>
      <c r="G10" s="244">
        <f t="shared" si="3"/>
        <v>-1324.4763800000073</v>
      </c>
      <c r="H10" s="44">
        <f t="shared" si="1"/>
        <v>-2249.784400000004</v>
      </c>
    </row>
    <row r="11" spans="1:8" ht="81.75" customHeight="1">
      <c r="A11" s="118" t="s">
        <v>26</v>
      </c>
      <c r="B11" s="82">
        <v>106302.8752</v>
      </c>
      <c r="C11" s="43">
        <v>98826.56315</v>
      </c>
      <c r="D11" s="44">
        <v>98333.62238</v>
      </c>
      <c r="E11" s="82">
        <f t="shared" si="2"/>
        <v>92.9669709912042</v>
      </c>
      <c r="F11" s="44">
        <f t="shared" si="0"/>
        <v>92.50325750361267</v>
      </c>
      <c r="G11" s="244">
        <f t="shared" si="3"/>
        <v>-7476.312049999993</v>
      </c>
      <c r="H11" s="44">
        <f t="shared" si="1"/>
        <v>-7969.252819999994</v>
      </c>
    </row>
    <row r="12" spans="1:8" ht="115.5" customHeight="1" hidden="1">
      <c r="A12" s="141" t="s">
        <v>43</v>
      </c>
      <c r="B12" s="82"/>
      <c r="C12" s="43"/>
      <c r="D12" s="44"/>
      <c r="E12" s="82" t="e">
        <f t="shared" si="2"/>
        <v>#DIV/0!</v>
      </c>
      <c r="F12" s="44" t="e">
        <f t="shared" si="0"/>
        <v>#DIV/0!</v>
      </c>
      <c r="G12" s="244">
        <f t="shared" si="3"/>
        <v>0</v>
      </c>
      <c r="H12" s="44">
        <f t="shared" si="1"/>
        <v>0</v>
      </c>
    </row>
    <row r="13" spans="1:8" ht="168" customHeight="1" hidden="1">
      <c r="A13" s="143" t="s">
        <v>56</v>
      </c>
      <c r="B13" s="83"/>
      <c r="C13" s="45"/>
      <c r="D13" s="46"/>
      <c r="E13" s="83" t="e">
        <f t="shared" si="2"/>
        <v>#DIV/0!</v>
      </c>
      <c r="F13" s="46" t="e">
        <f t="shared" si="0"/>
        <v>#DIV/0!</v>
      </c>
      <c r="G13" s="245">
        <f t="shared" si="3"/>
        <v>0</v>
      </c>
      <c r="H13" s="46">
        <f t="shared" si="1"/>
        <v>0</v>
      </c>
    </row>
    <row r="14" spans="1:8" ht="59.25" customHeight="1">
      <c r="A14" s="118" t="s">
        <v>13</v>
      </c>
      <c r="B14" s="82">
        <v>45532.22752</v>
      </c>
      <c r="C14" s="43">
        <v>44493.17101</v>
      </c>
      <c r="D14" s="44">
        <v>44306.98893</v>
      </c>
      <c r="E14" s="82">
        <f t="shared" si="2"/>
        <v>97.71797566999419</v>
      </c>
      <c r="F14" s="44">
        <f t="shared" si="0"/>
        <v>97.3090739093276</v>
      </c>
      <c r="G14" s="244">
        <f t="shared" si="3"/>
        <v>-1039.0565100000022</v>
      </c>
      <c r="H14" s="44">
        <f t="shared" si="1"/>
        <v>-1225.2385900000008</v>
      </c>
    </row>
    <row r="15" spans="1:8" ht="3" customHeight="1" hidden="1">
      <c r="A15" s="118" t="s">
        <v>35</v>
      </c>
      <c r="B15" s="82">
        <f>B18+B16+B17</f>
        <v>0</v>
      </c>
      <c r="C15" s="43">
        <f>C18+C16+C17</f>
        <v>0</v>
      </c>
      <c r="D15" s="44">
        <f>D18+D16+D17</f>
        <v>0</v>
      </c>
      <c r="E15" s="82" t="e">
        <f t="shared" si="2"/>
        <v>#DIV/0!</v>
      </c>
      <c r="F15" s="44" t="e">
        <f t="shared" si="0"/>
        <v>#DIV/0!</v>
      </c>
      <c r="G15" s="244">
        <f t="shared" si="3"/>
        <v>0</v>
      </c>
      <c r="H15" s="44">
        <f t="shared" si="1"/>
        <v>0</v>
      </c>
    </row>
    <row r="16" spans="1:8" ht="237" customHeight="1" hidden="1">
      <c r="A16" s="89" t="s">
        <v>111</v>
      </c>
      <c r="B16" s="83"/>
      <c r="C16" s="45"/>
      <c r="D16" s="46"/>
      <c r="E16" s="83" t="e">
        <f t="shared" si="2"/>
        <v>#DIV/0!</v>
      </c>
      <c r="F16" s="46" t="e">
        <f t="shared" si="0"/>
        <v>#DIV/0!</v>
      </c>
      <c r="G16" s="245">
        <f t="shared" si="3"/>
        <v>0</v>
      </c>
      <c r="H16" s="46">
        <f t="shared" si="1"/>
        <v>0</v>
      </c>
    </row>
    <row r="17" spans="1:8" ht="69" customHeight="1" hidden="1">
      <c r="A17" s="89" t="s">
        <v>113</v>
      </c>
      <c r="B17" s="83"/>
      <c r="C17" s="45"/>
      <c r="D17" s="46"/>
      <c r="E17" s="83" t="e">
        <f t="shared" si="2"/>
        <v>#DIV/0!</v>
      </c>
      <c r="F17" s="46" t="e">
        <f t="shared" si="0"/>
        <v>#DIV/0!</v>
      </c>
      <c r="G17" s="245">
        <f t="shared" si="3"/>
        <v>0</v>
      </c>
      <c r="H17" s="46">
        <f t="shared" si="1"/>
        <v>0</v>
      </c>
    </row>
    <row r="18" spans="1:8" ht="79.5" customHeight="1" hidden="1">
      <c r="A18" s="119" t="s">
        <v>112</v>
      </c>
      <c r="B18" s="83"/>
      <c r="C18" s="45"/>
      <c r="D18" s="46"/>
      <c r="E18" s="83" t="e">
        <f t="shared" si="2"/>
        <v>#DIV/0!</v>
      </c>
      <c r="F18" s="46" t="e">
        <f t="shared" si="0"/>
        <v>#DIV/0!</v>
      </c>
      <c r="G18" s="245">
        <f t="shared" si="3"/>
        <v>0</v>
      </c>
      <c r="H18" s="46">
        <f t="shared" si="1"/>
        <v>0</v>
      </c>
    </row>
    <row r="19" spans="1:8" ht="55.5" customHeight="1">
      <c r="A19" s="118" t="s">
        <v>4</v>
      </c>
      <c r="B19" s="82">
        <v>19797.15193</v>
      </c>
      <c r="C19" s="43">
        <v>19418.23592</v>
      </c>
      <c r="D19" s="44">
        <v>18793.39319</v>
      </c>
      <c r="E19" s="82">
        <f t="shared" si="2"/>
        <v>98.08600746541828</v>
      </c>
      <c r="F19" s="44">
        <f t="shared" si="0"/>
        <v>94.92978210426857</v>
      </c>
      <c r="G19" s="244">
        <f t="shared" si="3"/>
        <v>-378.9160100000008</v>
      </c>
      <c r="H19" s="44">
        <f t="shared" si="1"/>
        <v>-1003.7587400000011</v>
      </c>
    </row>
    <row r="20" spans="1:8" ht="58.5" customHeight="1" hidden="1">
      <c r="A20" s="141" t="s">
        <v>34</v>
      </c>
      <c r="B20" s="82">
        <f>SUM(B21:B22)</f>
        <v>0</v>
      </c>
      <c r="C20" s="43">
        <f>SUM(C21:C22)</f>
        <v>0</v>
      </c>
      <c r="D20" s="44">
        <f>SUM(D21:D22)</f>
        <v>0</v>
      </c>
      <c r="E20" s="82" t="e">
        <f t="shared" si="2"/>
        <v>#DIV/0!</v>
      </c>
      <c r="F20" s="44" t="e">
        <f t="shared" si="0"/>
        <v>#DIV/0!</v>
      </c>
      <c r="G20" s="244">
        <f t="shared" si="3"/>
        <v>0</v>
      </c>
      <c r="H20" s="44">
        <f t="shared" si="1"/>
        <v>0</v>
      </c>
    </row>
    <row r="21" spans="1:8" ht="52.5" customHeight="1" hidden="1">
      <c r="A21" s="142" t="s">
        <v>32</v>
      </c>
      <c r="B21" s="83"/>
      <c r="C21" s="45">
        <v>0</v>
      </c>
      <c r="D21" s="46">
        <v>0</v>
      </c>
      <c r="E21" s="83" t="e">
        <f t="shared" si="2"/>
        <v>#DIV/0!</v>
      </c>
      <c r="F21" s="46" t="e">
        <f t="shared" si="0"/>
        <v>#DIV/0!</v>
      </c>
      <c r="G21" s="245">
        <f t="shared" si="3"/>
        <v>0</v>
      </c>
      <c r="H21" s="46">
        <f t="shared" si="1"/>
        <v>0</v>
      </c>
    </row>
    <row r="22" spans="1:8" ht="166.5" customHeight="1" hidden="1">
      <c r="A22" s="142" t="s">
        <v>33</v>
      </c>
      <c r="B22" s="83"/>
      <c r="C22" s="45"/>
      <c r="D22" s="46"/>
      <c r="E22" s="83" t="e">
        <f t="shared" si="2"/>
        <v>#DIV/0!</v>
      </c>
      <c r="F22" s="46" t="e">
        <f t="shared" si="0"/>
        <v>#DIV/0!</v>
      </c>
      <c r="G22" s="246">
        <f t="shared" si="3"/>
        <v>0</v>
      </c>
      <c r="H22" s="67">
        <f t="shared" si="1"/>
        <v>0</v>
      </c>
    </row>
    <row r="23" spans="1:8" ht="123" customHeight="1" hidden="1">
      <c r="A23" s="134" t="s">
        <v>36</v>
      </c>
      <c r="B23" s="82">
        <f>SUM(B24:B24)</f>
        <v>0</v>
      </c>
      <c r="C23" s="43">
        <f>SUM(C24:C24)</f>
        <v>0</v>
      </c>
      <c r="D23" s="44">
        <f>SUM(D24:D24)</f>
        <v>0</v>
      </c>
      <c r="E23" s="82" t="e">
        <f t="shared" si="2"/>
        <v>#DIV/0!</v>
      </c>
      <c r="F23" s="44" t="e">
        <f t="shared" si="0"/>
        <v>#DIV/0!</v>
      </c>
      <c r="G23" s="244">
        <f t="shared" si="3"/>
        <v>0</v>
      </c>
      <c r="H23" s="44">
        <f t="shared" si="1"/>
        <v>0</v>
      </c>
    </row>
    <row r="24" spans="1:8" ht="166.5" customHeight="1" hidden="1">
      <c r="A24" s="119" t="s">
        <v>114</v>
      </c>
      <c r="B24" s="83"/>
      <c r="C24" s="45"/>
      <c r="D24" s="46"/>
      <c r="E24" s="83" t="e">
        <f t="shared" si="2"/>
        <v>#DIV/0!</v>
      </c>
      <c r="F24" s="46" t="e">
        <f t="shared" si="0"/>
        <v>#DIV/0!</v>
      </c>
      <c r="G24" s="245">
        <f t="shared" si="3"/>
        <v>0</v>
      </c>
      <c r="H24" s="46">
        <f t="shared" si="1"/>
        <v>0</v>
      </c>
    </row>
    <row r="25" spans="1:10" ht="117" customHeight="1">
      <c r="A25" s="118" t="s">
        <v>92</v>
      </c>
      <c r="B25" s="223">
        <f>SUM(B26:B32)</f>
        <v>461.57484</v>
      </c>
      <c r="C25" s="214">
        <f>SUM(C26:C32)</f>
        <v>328.70348</v>
      </c>
      <c r="D25" s="215">
        <f>SUM(D26:D32)</f>
        <v>328.70348</v>
      </c>
      <c r="E25" s="82">
        <f t="shared" si="2"/>
        <v>71.21347428729001</v>
      </c>
      <c r="F25" s="44">
        <f t="shared" si="0"/>
        <v>71.21347428729001</v>
      </c>
      <c r="G25" s="244">
        <f t="shared" si="3"/>
        <v>-132.87135999999998</v>
      </c>
      <c r="H25" s="44">
        <f t="shared" si="1"/>
        <v>-132.87135999999998</v>
      </c>
      <c r="I25" s="93"/>
      <c r="J25" s="158"/>
    </row>
    <row r="26" spans="1:11" ht="144" customHeight="1">
      <c r="A26" s="119" t="s">
        <v>115</v>
      </c>
      <c r="B26" s="83">
        <v>134.3696</v>
      </c>
      <c r="C26" s="45">
        <v>134.3696</v>
      </c>
      <c r="D26" s="46">
        <v>134.3696</v>
      </c>
      <c r="E26" s="83">
        <f t="shared" si="2"/>
        <v>100</v>
      </c>
      <c r="F26" s="46">
        <f t="shared" si="0"/>
        <v>100</v>
      </c>
      <c r="G26" s="245">
        <f t="shared" si="3"/>
        <v>0</v>
      </c>
      <c r="H26" s="46">
        <f t="shared" si="1"/>
        <v>0</v>
      </c>
      <c r="J26" s="159"/>
      <c r="K26" s="217"/>
    </row>
    <row r="27" spans="1:11" ht="189.75" customHeight="1">
      <c r="A27" s="119" t="s">
        <v>95</v>
      </c>
      <c r="B27" s="83">
        <f>50+9.34524+100</f>
        <v>159.34524</v>
      </c>
      <c r="C27" s="45">
        <v>116.52188</v>
      </c>
      <c r="D27" s="46">
        <v>116.52188</v>
      </c>
      <c r="E27" s="83">
        <f t="shared" si="2"/>
        <v>73.12542251026764</v>
      </c>
      <c r="F27" s="46">
        <f t="shared" si="0"/>
        <v>73.12542251026764</v>
      </c>
      <c r="G27" s="245">
        <f t="shared" si="3"/>
        <v>-42.823359999999994</v>
      </c>
      <c r="H27" s="46">
        <f t="shared" si="1"/>
        <v>-42.823359999999994</v>
      </c>
      <c r="K27" s="200"/>
    </row>
    <row r="28" spans="1:8" ht="138" customHeight="1" hidden="1">
      <c r="A28" s="119" t="s">
        <v>116</v>
      </c>
      <c r="B28" s="83"/>
      <c r="C28" s="45"/>
      <c r="D28" s="46"/>
      <c r="E28" s="83" t="e">
        <f t="shared" si="2"/>
        <v>#DIV/0!</v>
      </c>
      <c r="F28" s="46" t="e">
        <f t="shared" si="0"/>
        <v>#DIV/0!</v>
      </c>
      <c r="G28" s="245">
        <f t="shared" si="3"/>
        <v>0</v>
      </c>
      <c r="H28" s="46">
        <f t="shared" si="1"/>
        <v>0</v>
      </c>
    </row>
    <row r="29" spans="1:8" ht="147" customHeight="1" hidden="1">
      <c r="A29" s="119" t="s">
        <v>117</v>
      </c>
      <c r="B29" s="83"/>
      <c r="C29" s="45"/>
      <c r="D29" s="46"/>
      <c r="E29" s="83" t="e">
        <f t="shared" si="2"/>
        <v>#DIV/0!</v>
      </c>
      <c r="F29" s="46" t="e">
        <f t="shared" si="0"/>
        <v>#DIV/0!</v>
      </c>
      <c r="G29" s="245">
        <f t="shared" si="3"/>
        <v>0</v>
      </c>
      <c r="H29" s="46">
        <f t="shared" si="1"/>
        <v>0</v>
      </c>
    </row>
    <row r="30" spans="1:8" ht="312.75" customHeight="1">
      <c r="A30" s="119" t="s">
        <v>148</v>
      </c>
      <c r="B30" s="83">
        <v>31.8</v>
      </c>
      <c r="C30" s="45">
        <v>31.752</v>
      </c>
      <c r="D30" s="46">
        <v>31.752</v>
      </c>
      <c r="E30" s="83">
        <f t="shared" si="2"/>
        <v>99.84905660377358</v>
      </c>
      <c r="F30" s="46">
        <f t="shared" si="0"/>
        <v>99.84905660377358</v>
      </c>
      <c r="G30" s="246">
        <f t="shared" si="3"/>
        <v>-0.04800000000000182</v>
      </c>
      <c r="H30" s="67">
        <f t="shared" si="1"/>
        <v>-0.04800000000000182</v>
      </c>
    </row>
    <row r="31" spans="1:8" ht="81.75" customHeight="1">
      <c r="A31" s="119" t="s">
        <v>138</v>
      </c>
      <c r="B31" s="83">
        <v>90</v>
      </c>
      <c r="C31" s="45"/>
      <c r="D31" s="46"/>
      <c r="E31" s="83">
        <f t="shared" si="2"/>
        <v>0</v>
      </c>
      <c r="F31" s="46">
        <f t="shared" si="0"/>
        <v>0</v>
      </c>
      <c r="G31" s="245">
        <f t="shared" si="3"/>
        <v>-90</v>
      </c>
      <c r="H31" s="46">
        <f t="shared" si="1"/>
        <v>-90</v>
      </c>
    </row>
    <row r="32" spans="1:8" ht="141" customHeight="1">
      <c r="A32" s="119" t="s">
        <v>117</v>
      </c>
      <c r="B32" s="83">
        <v>46.06</v>
      </c>
      <c r="C32" s="45">
        <v>46.06</v>
      </c>
      <c r="D32" s="46">
        <v>46.06</v>
      </c>
      <c r="E32" s="83">
        <f t="shared" si="2"/>
        <v>100</v>
      </c>
      <c r="F32" s="46">
        <f t="shared" si="0"/>
        <v>100</v>
      </c>
      <c r="G32" s="245">
        <f t="shared" si="3"/>
        <v>0</v>
      </c>
      <c r="H32" s="46">
        <f t="shared" si="1"/>
        <v>0</v>
      </c>
    </row>
    <row r="33" spans="1:8" ht="147" customHeight="1">
      <c r="A33" s="118" t="s">
        <v>37</v>
      </c>
      <c r="B33" s="82">
        <f>B35+B34</f>
        <v>1390.72655</v>
      </c>
      <c r="C33" s="43">
        <f>C35+C34</f>
        <v>1390.72655</v>
      </c>
      <c r="D33" s="44">
        <f>D35+D34</f>
        <v>1390.72655</v>
      </c>
      <c r="E33" s="82">
        <f t="shared" si="2"/>
        <v>100</v>
      </c>
      <c r="F33" s="44">
        <f t="shared" si="0"/>
        <v>100</v>
      </c>
      <c r="G33" s="244">
        <f t="shared" si="3"/>
        <v>0</v>
      </c>
      <c r="H33" s="44">
        <f t="shared" si="1"/>
        <v>0</v>
      </c>
    </row>
    <row r="34" spans="1:8" ht="246.75" customHeight="1" hidden="1">
      <c r="A34" s="119" t="s">
        <v>73</v>
      </c>
      <c r="B34" s="83"/>
      <c r="C34" s="45"/>
      <c r="D34" s="46"/>
      <c r="E34" s="82" t="e">
        <f t="shared" si="2"/>
        <v>#DIV/0!</v>
      </c>
      <c r="F34" s="44" t="e">
        <f t="shared" si="0"/>
        <v>#DIV/0!</v>
      </c>
      <c r="G34" s="244">
        <f t="shared" si="3"/>
        <v>0</v>
      </c>
      <c r="H34" s="44">
        <f t="shared" si="1"/>
        <v>0</v>
      </c>
    </row>
    <row r="35" spans="1:8" ht="137.25" customHeight="1">
      <c r="A35" s="119" t="s">
        <v>96</v>
      </c>
      <c r="B35" s="83">
        <v>1390.72655</v>
      </c>
      <c r="C35" s="45">
        <v>1390.72655</v>
      </c>
      <c r="D35" s="46">
        <v>1390.72655</v>
      </c>
      <c r="E35" s="83">
        <f t="shared" si="2"/>
        <v>100</v>
      </c>
      <c r="F35" s="46">
        <f t="shared" si="0"/>
        <v>100</v>
      </c>
      <c r="G35" s="245">
        <f t="shared" si="3"/>
        <v>0</v>
      </c>
      <c r="H35" s="46">
        <f t="shared" si="1"/>
        <v>0</v>
      </c>
    </row>
    <row r="36" spans="1:11" ht="96.75" customHeight="1">
      <c r="A36" s="178" t="s">
        <v>21</v>
      </c>
      <c r="B36" s="179">
        <f>B37+B38+B39+B40</f>
        <v>2102.68519</v>
      </c>
      <c r="C36" s="181">
        <f>C37+C39+C40+C38</f>
        <v>1577.69662</v>
      </c>
      <c r="D36" s="180">
        <f>D37+D39+D40+D38</f>
        <v>1547.61196</v>
      </c>
      <c r="E36" s="179">
        <f t="shared" si="2"/>
        <v>75.03246931605581</v>
      </c>
      <c r="F36" s="180">
        <f t="shared" si="0"/>
        <v>73.60169593433051</v>
      </c>
      <c r="G36" s="243">
        <f t="shared" si="3"/>
        <v>-524.9885700000002</v>
      </c>
      <c r="H36" s="42">
        <f t="shared" si="1"/>
        <v>-555.0732300000002</v>
      </c>
      <c r="I36" s="182"/>
      <c r="K36" s="186"/>
    </row>
    <row r="37" spans="1:8" ht="37.5" customHeight="1">
      <c r="A37" s="89" t="s">
        <v>83</v>
      </c>
      <c r="B37" s="83">
        <v>504.82</v>
      </c>
      <c r="C37" s="45"/>
      <c r="D37" s="46"/>
      <c r="E37" s="83">
        <f t="shared" si="2"/>
        <v>0</v>
      </c>
      <c r="F37" s="46">
        <f t="shared" si="0"/>
        <v>0</v>
      </c>
      <c r="G37" s="245">
        <f t="shared" si="3"/>
        <v>-504.82</v>
      </c>
      <c r="H37" s="46">
        <f t="shared" si="1"/>
        <v>-504.82</v>
      </c>
    </row>
    <row r="38" spans="1:8" ht="193.5" customHeight="1" hidden="1">
      <c r="A38" s="135" t="s">
        <v>104</v>
      </c>
      <c r="B38" s="196"/>
      <c r="C38" s="47"/>
      <c r="D38" s="48"/>
      <c r="E38" s="84" t="e">
        <f t="shared" si="2"/>
        <v>#DIV/0!</v>
      </c>
      <c r="F38" s="48" t="e">
        <f t="shared" si="0"/>
        <v>#DIV/0!</v>
      </c>
      <c r="G38" s="247">
        <f t="shared" si="3"/>
        <v>0</v>
      </c>
      <c r="H38" s="48">
        <f t="shared" si="1"/>
        <v>0</v>
      </c>
    </row>
    <row r="39" spans="1:8" ht="220.5" customHeight="1">
      <c r="A39" s="135" t="s">
        <v>103</v>
      </c>
      <c r="B39" s="84">
        <f>190-18.8</f>
        <v>171.2</v>
      </c>
      <c r="C39" s="45">
        <v>171.2</v>
      </c>
      <c r="D39" s="195">
        <v>171.2</v>
      </c>
      <c r="E39" s="84">
        <f t="shared" si="2"/>
        <v>100</v>
      </c>
      <c r="F39" s="48">
        <f t="shared" si="0"/>
        <v>100</v>
      </c>
      <c r="G39" s="247">
        <f t="shared" si="3"/>
        <v>0</v>
      </c>
      <c r="H39" s="48">
        <f t="shared" si="1"/>
        <v>0</v>
      </c>
    </row>
    <row r="40" spans="1:11" ht="42" customHeight="1">
      <c r="A40" s="89" t="s">
        <v>97</v>
      </c>
      <c r="B40" s="83">
        <f>SUM(B41:B50)</f>
        <v>1426.6651900000002</v>
      </c>
      <c r="C40" s="45">
        <f>SUM(C41:C50)</f>
        <v>1406.49662</v>
      </c>
      <c r="D40" s="46">
        <f>D41+D42+D44+D49+D50+D45+D43+D46+D47+D48</f>
        <v>1376.41196</v>
      </c>
      <c r="E40" s="83">
        <f t="shared" si="2"/>
        <v>98.58631372368451</v>
      </c>
      <c r="F40" s="46">
        <f aca="true" t="shared" si="4" ref="F40:F71">D40/B40*100</f>
        <v>96.47757369057275</v>
      </c>
      <c r="G40" s="245">
        <f t="shared" si="3"/>
        <v>-20.168570000000273</v>
      </c>
      <c r="H40" s="46">
        <f aca="true" t="shared" si="5" ref="H40:H71">D40-B40</f>
        <v>-50.25323000000026</v>
      </c>
      <c r="K40" s="35"/>
    </row>
    <row r="41" spans="1:11" ht="93" customHeight="1">
      <c r="A41" s="120" t="s">
        <v>131</v>
      </c>
      <c r="B41" s="83">
        <f>200+198</f>
        <v>398</v>
      </c>
      <c r="C41" s="45">
        <v>397.49498</v>
      </c>
      <c r="D41" s="46">
        <v>397.49498</v>
      </c>
      <c r="E41" s="83">
        <f t="shared" si="2"/>
        <v>99.87311055276382</v>
      </c>
      <c r="F41" s="46">
        <f t="shared" si="4"/>
        <v>99.87311055276382</v>
      </c>
      <c r="G41" s="245">
        <f t="shared" si="3"/>
        <v>-0.5050200000000018</v>
      </c>
      <c r="H41" s="46">
        <f t="shared" si="5"/>
        <v>-0.5050200000000018</v>
      </c>
      <c r="K41" s="185"/>
    </row>
    <row r="42" spans="1:11" ht="267" customHeight="1">
      <c r="A42" s="120" t="s">
        <v>75</v>
      </c>
      <c r="B42" s="83">
        <v>30</v>
      </c>
      <c r="C42" s="45">
        <v>29.971</v>
      </c>
      <c r="D42" s="46">
        <v>29.971</v>
      </c>
      <c r="E42" s="83">
        <f t="shared" si="2"/>
        <v>99.90333333333334</v>
      </c>
      <c r="F42" s="46">
        <f t="shared" si="4"/>
        <v>99.90333333333334</v>
      </c>
      <c r="G42" s="246">
        <f t="shared" si="3"/>
        <v>-0.028999999999999915</v>
      </c>
      <c r="H42" s="67">
        <f t="shared" si="5"/>
        <v>-0.028999999999999915</v>
      </c>
      <c r="K42" s="208"/>
    </row>
    <row r="43" spans="1:8" ht="111" customHeight="1">
      <c r="A43" s="120" t="s">
        <v>74</v>
      </c>
      <c r="B43" s="83">
        <f>20+80.4246</f>
        <v>100.4246</v>
      </c>
      <c r="C43" s="45">
        <v>99.5946</v>
      </c>
      <c r="D43" s="46">
        <v>99.5946</v>
      </c>
      <c r="E43" s="83">
        <f t="shared" si="2"/>
        <v>99.17350927959883</v>
      </c>
      <c r="F43" s="46">
        <f t="shared" si="4"/>
        <v>99.17350927959883</v>
      </c>
      <c r="G43" s="245">
        <f t="shared" si="3"/>
        <v>-0.8299999999999983</v>
      </c>
      <c r="H43" s="46">
        <f t="shared" si="5"/>
        <v>-0.8299999999999983</v>
      </c>
    </row>
    <row r="44" spans="1:8" ht="142.5" customHeight="1">
      <c r="A44" s="120" t="s">
        <v>98</v>
      </c>
      <c r="B44" s="83">
        <v>25</v>
      </c>
      <c r="C44" s="45">
        <v>25</v>
      </c>
      <c r="D44" s="46">
        <v>25</v>
      </c>
      <c r="E44" s="83">
        <f t="shared" si="2"/>
        <v>100</v>
      </c>
      <c r="F44" s="46">
        <f t="shared" si="4"/>
        <v>100</v>
      </c>
      <c r="G44" s="245">
        <f t="shared" si="3"/>
        <v>0</v>
      </c>
      <c r="H44" s="46">
        <f t="shared" si="5"/>
        <v>0</v>
      </c>
    </row>
    <row r="45" spans="1:8" ht="163.5" customHeight="1" hidden="1">
      <c r="A45" s="120" t="s">
        <v>48</v>
      </c>
      <c r="B45" s="83"/>
      <c r="C45" s="45"/>
      <c r="D45" s="46"/>
      <c r="E45" s="83" t="e">
        <f t="shared" si="2"/>
        <v>#DIV/0!</v>
      </c>
      <c r="F45" s="46" t="e">
        <f t="shared" si="4"/>
        <v>#DIV/0!</v>
      </c>
      <c r="G45" s="245">
        <f t="shared" si="3"/>
        <v>0</v>
      </c>
      <c r="H45" s="46">
        <f t="shared" si="5"/>
        <v>0</v>
      </c>
    </row>
    <row r="46" spans="1:8" ht="293.25" customHeight="1">
      <c r="A46" s="120" t="s">
        <v>132</v>
      </c>
      <c r="B46" s="83">
        <f>200-180</f>
        <v>20</v>
      </c>
      <c r="C46" s="45">
        <v>20</v>
      </c>
      <c r="D46" s="46">
        <v>20</v>
      </c>
      <c r="E46" s="83">
        <f t="shared" si="2"/>
        <v>100</v>
      </c>
      <c r="F46" s="46">
        <f t="shared" si="4"/>
        <v>100</v>
      </c>
      <c r="G46" s="245">
        <f t="shared" si="3"/>
        <v>0</v>
      </c>
      <c r="H46" s="46">
        <f t="shared" si="5"/>
        <v>0</v>
      </c>
    </row>
    <row r="47" spans="1:8" ht="168" customHeight="1">
      <c r="A47" s="120" t="s">
        <v>127</v>
      </c>
      <c r="B47" s="83">
        <v>400</v>
      </c>
      <c r="C47" s="45">
        <v>381.43</v>
      </c>
      <c r="D47" s="46">
        <v>356.67</v>
      </c>
      <c r="E47" s="83">
        <f t="shared" si="2"/>
        <v>95.3575</v>
      </c>
      <c r="F47" s="46">
        <f t="shared" si="4"/>
        <v>89.1675</v>
      </c>
      <c r="G47" s="245">
        <f t="shared" si="3"/>
        <v>-18.569999999999993</v>
      </c>
      <c r="H47" s="46">
        <f t="shared" si="5"/>
        <v>-43.329999999999984</v>
      </c>
    </row>
    <row r="48" spans="1:8" ht="256.5" customHeight="1">
      <c r="A48" s="120" t="s">
        <v>118</v>
      </c>
      <c r="B48" s="83">
        <v>15</v>
      </c>
      <c r="C48" s="45">
        <v>15</v>
      </c>
      <c r="D48" s="46">
        <v>15</v>
      </c>
      <c r="E48" s="83">
        <f t="shared" si="2"/>
        <v>100</v>
      </c>
      <c r="F48" s="46">
        <f t="shared" si="4"/>
        <v>100</v>
      </c>
      <c r="G48" s="245">
        <f t="shared" si="3"/>
        <v>0</v>
      </c>
      <c r="H48" s="46">
        <f t="shared" si="5"/>
        <v>0</v>
      </c>
    </row>
    <row r="49" spans="1:11" ht="136.5" customHeight="1" thickBot="1">
      <c r="A49" s="117" t="s">
        <v>125</v>
      </c>
      <c r="B49" s="129">
        <f>352.9+96.74059-11.4</f>
        <v>438.24059</v>
      </c>
      <c r="C49" s="109">
        <v>438.00604</v>
      </c>
      <c r="D49" s="188">
        <v>432.68138</v>
      </c>
      <c r="E49" s="129">
        <f t="shared" si="2"/>
        <v>99.94647917026582</v>
      </c>
      <c r="F49" s="51">
        <f t="shared" si="4"/>
        <v>98.73147076586402</v>
      </c>
      <c r="G49" s="248">
        <f t="shared" si="3"/>
        <v>-0.23455000000001291</v>
      </c>
      <c r="H49" s="51">
        <f t="shared" si="5"/>
        <v>-5.559210000000007</v>
      </c>
      <c r="K49" s="190"/>
    </row>
    <row r="50" spans="1:8" ht="39" customHeight="1" hidden="1" thickBot="1">
      <c r="A50" s="105" t="s">
        <v>78</v>
      </c>
      <c r="B50" s="85"/>
      <c r="C50" s="74"/>
      <c r="D50" s="75"/>
      <c r="E50" s="85" t="e">
        <f t="shared" si="2"/>
        <v>#DIV/0!</v>
      </c>
      <c r="F50" s="75" t="e">
        <f t="shared" si="4"/>
        <v>#DIV/0!</v>
      </c>
      <c r="G50" s="249">
        <f t="shared" si="3"/>
        <v>0</v>
      </c>
      <c r="H50" s="75">
        <f t="shared" si="5"/>
        <v>0</v>
      </c>
    </row>
    <row r="51" spans="1:11" ht="37.5" customHeight="1" thickBot="1">
      <c r="A51" s="90" t="s">
        <v>5</v>
      </c>
      <c r="B51" s="86">
        <f>B8+B9+B10+B11+B14+B15+B19+B20+B23+B25+B33+B36+B12</f>
        <v>995275.8763100001</v>
      </c>
      <c r="C51" s="49">
        <f>C8+C9+C10+C11+C14+C15+C19+C20+C23+C25+C33+C36+C12</f>
        <v>979969.0299200001</v>
      </c>
      <c r="D51" s="50">
        <f>D8+D9+D10+D11+D14+D15+D19+D20+D23+D25+D33+D36+D12</f>
        <v>975992.4400099999</v>
      </c>
      <c r="E51" s="86">
        <f t="shared" si="2"/>
        <v>98.46204989447244</v>
      </c>
      <c r="F51" s="50">
        <f t="shared" si="4"/>
        <v>98.0625033963956</v>
      </c>
      <c r="G51" s="250">
        <f t="shared" si="3"/>
        <v>-15306.846389999962</v>
      </c>
      <c r="H51" s="50">
        <f t="shared" si="5"/>
        <v>-19283.436300000176</v>
      </c>
      <c r="K51" s="191"/>
    </row>
    <row r="52" spans="1:8" ht="87.75" customHeight="1" hidden="1">
      <c r="A52" s="103" t="s">
        <v>22</v>
      </c>
      <c r="B52" s="104"/>
      <c r="C52" s="98"/>
      <c r="D52" s="99"/>
      <c r="E52" s="87" t="e">
        <f t="shared" si="2"/>
        <v>#DIV/0!</v>
      </c>
      <c r="F52" s="73" t="e">
        <f t="shared" si="4"/>
        <v>#DIV/0!</v>
      </c>
      <c r="G52" s="251">
        <f t="shared" si="3"/>
        <v>0</v>
      </c>
      <c r="H52" s="73">
        <f t="shared" si="5"/>
        <v>0</v>
      </c>
    </row>
    <row r="53" spans="1:8" ht="195" customHeight="1" thickBot="1">
      <c r="A53" s="136" t="s">
        <v>49</v>
      </c>
      <c r="B53" s="138">
        <v>2645.98</v>
      </c>
      <c r="C53" s="139">
        <v>1449.88</v>
      </c>
      <c r="D53" s="140">
        <v>1449.88</v>
      </c>
      <c r="E53" s="85">
        <f t="shared" si="2"/>
        <v>54.79557668614275</v>
      </c>
      <c r="F53" s="75">
        <f t="shared" si="4"/>
        <v>54.79557668614275</v>
      </c>
      <c r="G53" s="249">
        <f t="shared" si="3"/>
        <v>-1196.1</v>
      </c>
      <c r="H53" s="75">
        <f t="shared" si="5"/>
        <v>-1196.1</v>
      </c>
    </row>
    <row r="54" spans="1:8" ht="48" customHeight="1" thickBot="1">
      <c r="A54" s="90" t="s">
        <v>50</v>
      </c>
      <c r="B54" s="86">
        <f>B53+B51+B52</f>
        <v>997921.8563100001</v>
      </c>
      <c r="C54" s="49">
        <f>C53+C51+C52</f>
        <v>981418.9099200001</v>
      </c>
      <c r="D54" s="50">
        <f>D53+D51+D52</f>
        <v>977442.3200099999</v>
      </c>
      <c r="E54" s="86">
        <f t="shared" si="2"/>
        <v>98.34626866967092</v>
      </c>
      <c r="F54" s="50">
        <f t="shared" si="4"/>
        <v>97.94778156520923</v>
      </c>
      <c r="G54" s="250">
        <f t="shared" si="3"/>
        <v>-16502.94638999994</v>
      </c>
      <c r="H54" s="50">
        <f t="shared" si="5"/>
        <v>-20479.536300000153</v>
      </c>
    </row>
    <row r="55" spans="1:8" ht="136.5" customHeight="1">
      <c r="A55" s="126" t="s">
        <v>124</v>
      </c>
      <c r="B55" s="104">
        <v>42303.2</v>
      </c>
      <c r="C55" s="183">
        <v>42303.2</v>
      </c>
      <c r="D55" s="184">
        <v>42303.2</v>
      </c>
      <c r="E55" s="87">
        <f t="shared" si="2"/>
        <v>100</v>
      </c>
      <c r="F55" s="73">
        <f t="shared" si="4"/>
        <v>100</v>
      </c>
      <c r="G55" s="251">
        <f t="shared" si="3"/>
        <v>0</v>
      </c>
      <c r="H55" s="73">
        <f t="shared" si="5"/>
        <v>0</v>
      </c>
    </row>
    <row r="56" spans="1:8" ht="222" customHeight="1" hidden="1">
      <c r="A56" s="144" t="s">
        <v>76</v>
      </c>
      <c r="B56" s="145"/>
      <c r="C56" s="146"/>
      <c r="D56" s="147"/>
      <c r="E56" s="113" t="e">
        <f t="shared" si="2"/>
        <v>#DIV/0!</v>
      </c>
      <c r="F56" s="114" t="e">
        <f t="shared" si="4"/>
        <v>#DIV/0!</v>
      </c>
      <c r="G56" s="252">
        <f t="shared" si="3"/>
        <v>0</v>
      </c>
      <c r="H56" s="114">
        <f t="shared" si="5"/>
        <v>0</v>
      </c>
    </row>
    <row r="57" spans="1:8" ht="168" customHeight="1" hidden="1">
      <c r="A57" s="148" t="s">
        <v>77</v>
      </c>
      <c r="B57" s="145"/>
      <c r="C57" s="146"/>
      <c r="D57" s="147"/>
      <c r="E57" s="113" t="e">
        <f t="shared" si="2"/>
        <v>#DIV/0!</v>
      </c>
      <c r="F57" s="114" t="e">
        <f t="shared" si="4"/>
        <v>#DIV/0!</v>
      </c>
      <c r="G57" s="252">
        <f t="shared" si="3"/>
        <v>0</v>
      </c>
      <c r="H57" s="114">
        <f t="shared" si="5"/>
        <v>0</v>
      </c>
    </row>
    <row r="58" spans="1:8" ht="118.5" customHeight="1" hidden="1">
      <c r="A58" s="121" t="s">
        <v>90</v>
      </c>
      <c r="B58" s="122"/>
      <c r="C58" s="107"/>
      <c r="D58" s="108"/>
      <c r="E58" s="83" t="e">
        <f t="shared" si="2"/>
        <v>#DIV/0!</v>
      </c>
      <c r="F58" s="46" t="e">
        <f t="shared" si="4"/>
        <v>#DIV/0!</v>
      </c>
      <c r="G58" s="245">
        <f t="shared" si="3"/>
        <v>0</v>
      </c>
      <c r="H58" s="46">
        <f t="shared" si="5"/>
        <v>0</v>
      </c>
    </row>
    <row r="59" spans="1:8" ht="45" customHeight="1">
      <c r="A59" s="131" t="s">
        <v>139</v>
      </c>
      <c r="B59" s="122">
        <v>400</v>
      </c>
      <c r="C59" s="107">
        <v>400</v>
      </c>
      <c r="D59" s="108">
        <v>400</v>
      </c>
      <c r="E59" s="83">
        <f t="shared" si="2"/>
        <v>100</v>
      </c>
      <c r="F59" s="46">
        <f t="shared" si="4"/>
        <v>100</v>
      </c>
      <c r="G59" s="245">
        <f t="shared" si="3"/>
        <v>0</v>
      </c>
      <c r="H59" s="46">
        <f t="shared" si="5"/>
        <v>0</v>
      </c>
    </row>
    <row r="60" spans="1:8" ht="140.25" customHeight="1">
      <c r="A60" s="156" t="s">
        <v>17</v>
      </c>
      <c r="B60" s="122">
        <f>B61+B63+B64+B70+B65+B74+B72+B69</f>
        <v>2034933.2761000001</v>
      </c>
      <c r="C60" s="107">
        <f>C61+C63+C64+C70+C65+C74+C72+C69</f>
        <v>2004350.5649800003</v>
      </c>
      <c r="D60" s="108">
        <f>D61+D63+D64+D70+D65+D74+D72+D69</f>
        <v>2002037.6046100003</v>
      </c>
      <c r="E60" s="83">
        <f t="shared" si="2"/>
        <v>98.49711479589088</v>
      </c>
      <c r="F60" s="46">
        <f t="shared" si="4"/>
        <v>98.3834520828592</v>
      </c>
      <c r="G60" s="245">
        <f t="shared" si="3"/>
        <v>-30582.711119999876</v>
      </c>
      <c r="H60" s="46">
        <f t="shared" si="5"/>
        <v>-32895.67148999986</v>
      </c>
    </row>
    <row r="61" spans="1:8" ht="242.25" customHeight="1">
      <c r="A61" s="91" t="s">
        <v>59</v>
      </c>
      <c r="B61" s="106">
        <v>1748445.8</v>
      </c>
      <c r="C61" s="107">
        <v>1748337.58196</v>
      </c>
      <c r="D61" s="107">
        <v>1748322.7172</v>
      </c>
      <c r="E61" s="83">
        <f t="shared" si="2"/>
        <v>99.99381061511887</v>
      </c>
      <c r="F61" s="46">
        <f t="shared" si="4"/>
        <v>99.99296044521368</v>
      </c>
      <c r="G61" s="245">
        <f t="shared" si="3"/>
        <v>-108.21803999994881</v>
      </c>
      <c r="H61" s="46">
        <f t="shared" si="5"/>
        <v>-123.08279999997467</v>
      </c>
    </row>
    <row r="62" spans="1:8" ht="25.5" customHeight="1" hidden="1">
      <c r="A62" s="91" t="s">
        <v>38</v>
      </c>
      <c r="B62" s="106"/>
      <c r="C62" s="107"/>
      <c r="D62" s="108"/>
      <c r="E62" s="83" t="e">
        <f t="shared" si="2"/>
        <v>#DIV/0!</v>
      </c>
      <c r="F62" s="46" t="e">
        <f t="shared" si="4"/>
        <v>#DIV/0!</v>
      </c>
      <c r="G62" s="245">
        <f t="shared" si="3"/>
        <v>0</v>
      </c>
      <c r="H62" s="46">
        <f t="shared" si="5"/>
        <v>0</v>
      </c>
    </row>
    <row r="63" spans="1:8" ht="409.5" customHeight="1">
      <c r="A63" s="91" t="s">
        <v>60</v>
      </c>
      <c r="B63" s="106">
        <v>174671.7</v>
      </c>
      <c r="C63" s="107">
        <v>147746.36738</v>
      </c>
      <c r="D63" s="107">
        <v>147744.82987</v>
      </c>
      <c r="E63" s="83">
        <f t="shared" si="2"/>
        <v>84.58517743858907</v>
      </c>
      <c r="F63" s="46">
        <f t="shared" si="4"/>
        <v>84.58429721013763</v>
      </c>
      <c r="G63" s="245">
        <f t="shared" si="3"/>
        <v>-26925.33262</v>
      </c>
      <c r="H63" s="46">
        <f t="shared" si="5"/>
        <v>-26926.870130000025</v>
      </c>
    </row>
    <row r="64" spans="1:8" ht="391.5" customHeight="1">
      <c r="A64" s="91" t="s">
        <v>151</v>
      </c>
      <c r="B64" s="106">
        <v>38585.8</v>
      </c>
      <c r="C64" s="107">
        <v>35758.34361</v>
      </c>
      <c r="D64" s="107">
        <v>35758.34361</v>
      </c>
      <c r="E64" s="83">
        <f t="shared" si="2"/>
        <v>92.67228775870916</v>
      </c>
      <c r="F64" s="46">
        <f t="shared" si="4"/>
        <v>92.67228775870916</v>
      </c>
      <c r="G64" s="245">
        <f t="shared" si="3"/>
        <v>-2827.4563899999994</v>
      </c>
      <c r="H64" s="46">
        <f t="shared" si="5"/>
        <v>-2827.4563899999994</v>
      </c>
    </row>
    <row r="65" spans="1:8" ht="215.25" customHeight="1">
      <c r="A65" s="91" t="s">
        <v>84</v>
      </c>
      <c r="B65" s="106">
        <v>48329</v>
      </c>
      <c r="C65" s="107">
        <v>48329</v>
      </c>
      <c r="D65" s="107">
        <v>48329</v>
      </c>
      <c r="E65" s="83">
        <f t="shared" si="2"/>
        <v>100</v>
      </c>
      <c r="F65" s="46">
        <f t="shared" si="4"/>
        <v>100</v>
      </c>
      <c r="G65" s="245">
        <f t="shared" si="3"/>
        <v>0</v>
      </c>
      <c r="H65" s="46">
        <f t="shared" si="5"/>
        <v>0</v>
      </c>
    </row>
    <row r="66" spans="1:8" ht="192.75" customHeight="1" hidden="1">
      <c r="A66" s="91" t="s">
        <v>91</v>
      </c>
      <c r="B66" s="106"/>
      <c r="C66" s="107"/>
      <c r="D66" s="108"/>
      <c r="E66" s="83" t="e">
        <f t="shared" si="2"/>
        <v>#DIV/0!</v>
      </c>
      <c r="F66" s="46" t="e">
        <f t="shared" si="4"/>
        <v>#DIV/0!</v>
      </c>
      <c r="G66" s="245">
        <f t="shared" si="3"/>
        <v>0</v>
      </c>
      <c r="H66" s="46">
        <f t="shared" si="5"/>
        <v>0</v>
      </c>
    </row>
    <row r="67" spans="1:8" ht="10.5" customHeight="1" hidden="1">
      <c r="A67" s="92" t="s">
        <v>46</v>
      </c>
      <c r="B67" s="106"/>
      <c r="C67" s="107"/>
      <c r="D67" s="108"/>
      <c r="E67" s="83" t="e">
        <f t="shared" si="2"/>
        <v>#DIV/0!</v>
      </c>
      <c r="F67" s="46" t="e">
        <f t="shared" si="4"/>
        <v>#DIV/0!</v>
      </c>
      <c r="G67" s="245">
        <f t="shared" si="3"/>
        <v>0</v>
      </c>
      <c r="H67" s="46">
        <f t="shared" si="5"/>
        <v>0</v>
      </c>
    </row>
    <row r="68" spans="1:8" ht="194.25" customHeight="1" hidden="1">
      <c r="A68" s="92" t="s">
        <v>47</v>
      </c>
      <c r="B68" s="106"/>
      <c r="C68" s="107"/>
      <c r="D68" s="108"/>
      <c r="E68" s="83" t="e">
        <f t="shared" si="2"/>
        <v>#DIV/0!</v>
      </c>
      <c r="F68" s="46" t="e">
        <f t="shared" si="4"/>
        <v>#DIV/0!</v>
      </c>
      <c r="G68" s="245">
        <f t="shared" si="3"/>
        <v>0</v>
      </c>
      <c r="H68" s="46">
        <f t="shared" si="5"/>
        <v>0</v>
      </c>
    </row>
    <row r="69" spans="1:8" ht="173.25" customHeight="1" hidden="1">
      <c r="A69" s="91" t="s">
        <v>62</v>
      </c>
      <c r="B69" s="106"/>
      <c r="C69" s="107"/>
      <c r="D69" s="108"/>
      <c r="E69" s="189" t="e">
        <f t="shared" si="2"/>
        <v>#DIV/0!</v>
      </c>
      <c r="F69" s="46" t="e">
        <f t="shared" si="4"/>
        <v>#DIV/0!</v>
      </c>
      <c r="G69" s="245">
        <f t="shared" si="3"/>
        <v>0</v>
      </c>
      <c r="H69" s="46">
        <f t="shared" si="5"/>
        <v>0</v>
      </c>
    </row>
    <row r="70" spans="1:8" ht="399" customHeight="1">
      <c r="A70" s="91" t="s">
        <v>152</v>
      </c>
      <c r="B70" s="122">
        <v>12820.3</v>
      </c>
      <c r="C70" s="107">
        <v>12098.59593</v>
      </c>
      <c r="D70" s="107">
        <v>12098.59593</v>
      </c>
      <c r="E70" s="83">
        <f t="shared" si="2"/>
        <v>94.3706148062058</v>
      </c>
      <c r="F70" s="46">
        <f t="shared" si="4"/>
        <v>94.3706148062058</v>
      </c>
      <c r="G70" s="245">
        <f t="shared" si="3"/>
        <v>-721.7040699999998</v>
      </c>
      <c r="H70" s="46">
        <f t="shared" si="5"/>
        <v>-721.7040699999998</v>
      </c>
    </row>
    <row r="71" spans="1:8" ht="21" customHeight="1" hidden="1">
      <c r="A71" s="91" t="s">
        <v>45</v>
      </c>
      <c r="B71" s="106"/>
      <c r="C71" s="107">
        <v>0</v>
      </c>
      <c r="D71" s="108"/>
      <c r="E71" s="83" t="e">
        <f t="shared" si="2"/>
        <v>#DIV/0!</v>
      </c>
      <c r="F71" s="46" t="e">
        <f t="shared" si="4"/>
        <v>#DIV/0!</v>
      </c>
      <c r="G71" s="245">
        <f t="shared" si="3"/>
        <v>0</v>
      </c>
      <c r="H71" s="46">
        <f t="shared" si="5"/>
        <v>0</v>
      </c>
    </row>
    <row r="72" spans="1:8" ht="138.75" customHeight="1">
      <c r="A72" s="91" t="s">
        <v>134</v>
      </c>
      <c r="B72" s="106">
        <v>11793.5761</v>
      </c>
      <c r="C72" s="107">
        <v>11793.5761</v>
      </c>
      <c r="D72" s="108">
        <v>9547.17437</v>
      </c>
      <c r="E72" s="83">
        <f t="shared" si="2"/>
        <v>100</v>
      </c>
      <c r="F72" s="46">
        <f aca="true" t="shared" si="6" ref="F72:F95">D72/B72*100</f>
        <v>80.95232768286458</v>
      </c>
      <c r="G72" s="245">
        <f t="shared" si="3"/>
        <v>0</v>
      </c>
      <c r="H72" s="46">
        <f aca="true" t="shared" si="7" ref="H72:H95">D72-B72</f>
        <v>-2246.4017299999996</v>
      </c>
    </row>
    <row r="73" spans="1:10" ht="233.25" customHeight="1">
      <c r="A73" s="91" t="s">
        <v>93</v>
      </c>
      <c r="B73" s="106">
        <v>18203.8</v>
      </c>
      <c r="C73" s="107">
        <v>18203.8</v>
      </c>
      <c r="D73" s="108">
        <v>18203.8</v>
      </c>
      <c r="E73" s="83">
        <f aca="true" t="shared" si="8" ref="E73:E95">C73/B73*100</f>
        <v>100</v>
      </c>
      <c r="F73" s="46">
        <f t="shared" si="6"/>
        <v>100</v>
      </c>
      <c r="G73" s="245">
        <f aca="true" t="shared" si="9" ref="G73:G95">C73-B73</f>
        <v>0</v>
      </c>
      <c r="H73" s="46">
        <f t="shared" si="7"/>
        <v>0</v>
      </c>
      <c r="J73" s="161"/>
    </row>
    <row r="74" spans="1:11" ht="250.5" customHeight="1">
      <c r="A74" s="91" t="s">
        <v>71</v>
      </c>
      <c r="B74" s="106">
        <v>287.1</v>
      </c>
      <c r="C74" s="107">
        <v>287.1</v>
      </c>
      <c r="D74" s="108">
        <v>236.94363</v>
      </c>
      <c r="E74" s="83">
        <f t="shared" si="8"/>
        <v>100</v>
      </c>
      <c r="F74" s="46">
        <f t="shared" si="6"/>
        <v>82.53</v>
      </c>
      <c r="G74" s="245">
        <f t="shared" si="9"/>
        <v>0</v>
      </c>
      <c r="H74" s="46">
        <f t="shared" si="7"/>
        <v>-50.15637000000001</v>
      </c>
      <c r="J74" s="161"/>
      <c r="K74" s="163"/>
    </row>
    <row r="75" spans="1:11" ht="38.25" customHeight="1">
      <c r="A75" s="257" t="s">
        <v>39</v>
      </c>
      <c r="B75" s="258">
        <f>SUM(B76:B91)</f>
        <v>1074.38207</v>
      </c>
      <c r="C75" s="259">
        <f>SUM(C76:C91)</f>
        <v>1074.38207</v>
      </c>
      <c r="D75" s="260">
        <f>SUM(D76:D91)</f>
        <v>1005.33646</v>
      </c>
      <c r="E75" s="258">
        <f t="shared" si="8"/>
        <v>100</v>
      </c>
      <c r="F75" s="260">
        <f t="shared" si="6"/>
        <v>93.5734584625002</v>
      </c>
      <c r="G75" s="261">
        <f t="shared" si="9"/>
        <v>0</v>
      </c>
      <c r="H75" s="260">
        <f t="shared" si="7"/>
        <v>-69.04561000000012</v>
      </c>
      <c r="J75" s="162"/>
      <c r="K75" s="187"/>
    </row>
    <row r="76" spans="1:8" ht="160.5" customHeight="1" hidden="1">
      <c r="A76" s="137" t="s">
        <v>99</v>
      </c>
      <c r="B76" s="209"/>
      <c r="C76" s="210"/>
      <c r="D76" s="211"/>
      <c r="E76" s="83" t="e">
        <f t="shared" si="8"/>
        <v>#DIV/0!</v>
      </c>
      <c r="F76" s="46" t="e">
        <f t="shared" si="6"/>
        <v>#DIV/0!</v>
      </c>
      <c r="G76" s="245">
        <f t="shared" si="9"/>
        <v>0</v>
      </c>
      <c r="H76" s="46">
        <f t="shared" si="7"/>
        <v>0</v>
      </c>
    </row>
    <row r="77" spans="1:8" ht="195" customHeight="1" hidden="1">
      <c r="A77" s="137" t="s">
        <v>107</v>
      </c>
      <c r="B77" s="209"/>
      <c r="C77" s="210"/>
      <c r="D77" s="211"/>
      <c r="E77" s="83" t="e">
        <f t="shared" si="8"/>
        <v>#DIV/0!</v>
      </c>
      <c r="F77" s="46" t="e">
        <f t="shared" si="6"/>
        <v>#DIV/0!</v>
      </c>
      <c r="G77" s="245">
        <f t="shared" si="9"/>
        <v>0</v>
      </c>
      <c r="H77" s="46">
        <f t="shared" si="7"/>
        <v>0</v>
      </c>
    </row>
    <row r="78" spans="1:8" ht="88.5" customHeight="1" hidden="1">
      <c r="A78" s="137" t="s">
        <v>108</v>
      </c>
      <c r="B78" s="209"/>
      <c r="C78" s="210"/>
      <c r="D78" s="212"/>
      <c r="E78" s="83" t="e">
        <f t="shared" si="8"/>
        <v>#DIV/0!</v>
      </c>
      <c r="F78" s="46" t="e">
        <f t="shared" si="6"/>
        <v>#DIV/0!</v>
      </c>
      <c r="G78" s="245">
        <f t="shared" si="9"/>
        <v>0</v>
      </c>
      <c r="H78" s="46">
        <f t="shared" si="7"/>
        <v>0</v>
      </c>
    </row>
    <row r="79" spans="1:8" ht="108" customHeight="1" hidden="1">
      <c r="A79" s="137" t="s">
        <v>109</v>
      </c>
      <c r="B79" s="209"/>
      <c r="C79" s="210"/>
      <c r="D79" s="211"/>
      <c r="E79" s="83" t="e">
        <f t="shared" si="8"/>
        <v>#DIV/0!</v>
      </c>
      <c r="F79" s="46" t="e">
        <f t="shared" si="6"/>
        <v>#DIV/0!</v>
      </c>
      <c r="G79" s="245">
        <f t="shared" si="9"/>
        <v>0</v>
      </c>
      <c r="H79" s="46">
        <f t="shared" si="7"/>
        <v>0</v>
      </c>
    </row>
    <row r="80" spans="1:8" ht="58.5" customHeight="1" hidden="1">
      <c r="A80" s="137" t="s">
        <v>110</v>
      </c>
      <c r="B80" s="209"/>
      <c r="C80" s="210"/>
      <c r="D80" s="211"/>
      <c r="E80" s="83" t="e">
        <f t="shared" si="8"/>
        <v>#DIV/0!</v>
      </c>
      <c r="F80" s="46" t="e">
        <f t="shared" si="6"/>
        <v>#DIV/0!</v>
      </c>
      <c r="G80" s="245">
        <f t="shared" si="9"/>
        <v>0</v>
      </c>
      <c r="H80" s="46">
        <f t="shared" si="7"/>
        <v>0</v>
      </c>
    </row>
    <row r="81" spans="1:8" ht="145.5" customHeight="1" hidden="1">
      <c r="A81" s="137" t="s">
        <v>54</v>
      </c>
      <c r="B81" s="209"/>
      <c r="C81" s="210"/>
      <c r="D81" s="211"/>
      <c r="E81" s="83" t="e">
        <f t="shared" si="8"/>
        <v>#DIV/0!</v>
      </c>
      <c r="F81" s="46" t="e">
        <f t="shared" si="6"/>
        <v>#DIV/0!</v>
      </c>
      <c r="G81" s="245">
        <f t="shared" si="9"/>
        <v>0</v>
      </c>
      <c r="H81" s="46">
        <f t="shared" si="7"/>
        <v>0</v>
      </c>
    </row>
    <row r="82" spans="1:8" ht="1.5" customHeight="1" hidden="1">
      <c r="A82" s="137" t="s">
        <v>55</v>
      </c>
      <c r="B82" s="209"/>
      <c r="C82" s="210"/>
      <c r="D82" s="211"/>
      <c r="E82" s="83" t="e">
        <f t="shared" si="8"/>
        <v>#DIV/0!</v>
      </c>
      <c r="F82" s="46" t="e">
        <f t="shared" si="6"/>
        <v>#DIV/0!</v>
      </c>
      <c r="G82" s="245">
        <f t="shared" si="9"/>
        <v>0</v>
      </c>
      <c r="H82" s="46">
        <f t="shared" si="7"/>
        <v>0</v>
      </c>
    </row>
    <row r="83" spans="1:8" ht="1.5" customHeight="1" hidden="1">
      <c r="A83" s="137" t="s">
        <v>58</v>
      </c>
      <c r="B83" s="209"/>
      <c r="C83" s="210"/>
      <c r="D83" s="211"/>
      <c r="E83" s="83" t="e">
        <f t="shared" si="8"/>
        <v>#DIV/0!</v>
      </c>
      <c r="F83" s="46" t="e">
        <f t="shared" si="6"/>
        <v>#DIV/0!</v>
      </c>
      <c r="G83" s="245">
        <f t="shared" si="9"/>
        <v>0</v>
      </c>
      <c r="H83" s="46">
        <f t="shared" si="7"/>
        <v>0</v>
      </c>
    </row>
    <row r="84" spans="1:8" ht="117" customHeight="1" hidden="1">
      <c r="A84" s="137" t="s">
        <v>57</v>
      </c>
      <c r="B84" s="209"/>
      <c r="C84" s="210"/>
      <c r="D84" s="211"/>
      <c r="E84" s="83" t="e">
        <f t="shared" si="8"/>
        <v>#DIV/0!</v>
      </c>
      <c r="F84" s="46" t="e">
        <f t="shared" si="6"/>
        <v>#DIV/0!</v>
      </c>
      <c r="G84" s="245">
        <f t="shared" si="9"/>
        <v>0</v>
      </c>
      <c r="H84" s="46">
        <f t="shared" si="7"/>
        <v>0</v>
      </c>
    </row>
    <row r="85" spans="1:11" ht="297.75" customHeight="1">
      <c r="A85" s="137" t="s">
        <v>135</v>
      </c>
      <c r="B85" s="122">
        <v>49</v>
      </c>
      <c r="C85" s="133">
        <v>49</v>
      </c>
      <c r="D85" s="108">
        <v>49</v>
      </c>
      <c r="E85" s="83">
        <f t="shared" si="8"/>
        <v>100</v>
      </c>
      <c r="F85" s="46">
        <f t="shared" si="6"/>
        <v>100</v>
      </c>
      <c r="G85" s="245">
        <f t="shared" si="9"/>
        <v>0</v>
      </c>
      <c r="H85" s="46">
        <f t="shared" si="7"/>
        <v>0</v>
      </c>
      <c r="K85" s="185"/>
    </row>
    <row r="86" spans="1:8" ht="151.5" customHeight="1">
      <c r="A86" s="137" t="s">
        <v>136</v>
      </c>
      <c r="B86" s="122">
        <v>250</v>
      </c>
      <c r="C86" s="133">
        <v>250</v>
      </c>
      <c r="D86" s="108">
        <v>250</v>
      </c>
      <c r="E86" s="83">
        <f t="shared" si="8"/>
        <v>100</v>
      </c>
      <c r="F86" s="46">
        <f t="shared" si="6"/>
        <v>100</v>
      </c>
      <c r="G86" s="245">
        <f t="shared" si="9"/>
        <v>0</v>
      </c>
      <c r="H86" s="46">
        <f t="shared" si="7"/>
        <v>0</v>
      </c>
    </row>
    <row r="87" spans="1:8" ht="260.25" customHeight="1">
      <c r="A87" s="137" t="s">
        <v>137</v>
      </c>
      <c r="B87" s="122">
        <v>42.305</v>
      </c>
      <c r="C87" s="133">
        <v>42.305</v>
      </c>
      <c r="D87" s="108">
        <v>42.305</v>
      </c>
      <c r="E87" s="83">
        <f t="shared" si="8"/>
        <v>100</v>
      </c>
      <c r="F87" s="46">
        <f t="shared" si="6"/>
        <v>100</v>
      </c>
      <c r="G87" s="245">
        <f t="shared" si="9"/>
        <v>0</v>
      </c>
      <c r="H87" s="46">
        <f t="shared" si="7"/>
        <v>0</v>
      </c>
    </row>
    <row r="88" spans="1:11" ht="225.75" customHeight="1">
      <c r="A88" s="137" t="s">
        <v>106</v>
      </c>
      <c r="B88" s="122">
        <v>61.84561</v>
      </c>
      <c r="C88" s="133">
        <v>61.84561</v>
      </c>
      <c r="D88" s="108">
        <v>14</v>
      </c>
      <c r="E88" s="83">
        <f t="shared" si="8"/>
        <v>100</v>
      </c>
      <c r="F88" s="46">
        <f t="shared" si="6"/>
        <v>22.637014979721275</v>
      </c>
      <c r="G88" s="245">
        <f t="shared" si="9"/>
        <v>0</v>
      </c>
      <c r="H88" s="46">
        <f t="shared" si="7"/>
        <v>-47.84561</v>
      </c>
      <c r="K88" s="197"/>
    </row>
    <row r="89" spans="1:8" ht="192" customHeight="1">
      <c r="A89" s="137" t="s">
        <v>129</v>
      </c>
      <c r="B89" s="122">
        <v>122.071</v>
      </c>
      <c r="C89" s="133">
        <v>122.071</v>
      </c>
      <c r="D89" s="108">
        <v>100.871</v>
      </c>
      <c r="E89" s="83">
        <f t="shared" si="8"/>
        <v>100</v>
      </c>
      <c r="F89" s="46">
        <f t="shared" si="6"/>
        <v>82.63305781061841</v>
      </c>
      <c r="G89" s="245">
        <f t="shared" si="9"/>
        <v>0</v>
      </c>
      <c r="H89" s="46">
        <f t="shared" si="7"/>
        <v>-21.200000000000003</v>
      </c>
    </row>
    <row r="90" spans="1:8" ht="165" customHeight="1">
      <c r="A90" s="119" t="s">
        <v>128</v>
      </c>
      <c r="B90" s="122">
        <v>39.16046</v>
      </c>
      <c r="C90" s="133">
        <v>39.16046</v>
      </c>
      <c r="D90" s="216">
        <v>39.16046</v>
      </c>
      <c r="E90" s="83">
        <f t="shared" si="8"/>
        <v>100</v>
      </c>
      <c r="F90" s="46">
        <f t="shared" si="6"/>
        <v>100</v>
      </c>
      <c r="G90" s="245">
        <f t="shared" si="9"/>
        <v>0</v>
      </c>
      <c r="H90" s="46">
        <f t="shared" si="7"/>
        <v>0</v>
      </c>
    </row>
    <row r="91" spans="1:8" ht="112.5" customHeight="1" thickBot="1">
      <c r="A91" s="177" t="s">
        <v>126</v>
      </c>
      <c r="B91" s="129">
        <v>510</v>
      </c>
      <c r="C91" s="109">
        <v>510</v>
      </c>
      <c r="D91" s="256">
        <v>510</v>
      </c>
      <c r="E91" s="129">
        <f t="shared" si="8"/>
        <v>100</v>
      </c>
      <c r="F91" s="51">
        <f t="shared" si="6"/>
        <v>100</v>
      </c>
      <c r="G91" s="248">
        <f t="shared" si="9"/>
        <v>0</v>
      </c>
      <c r="H91" s="51">
        <f t="shared" si="7"/>
        <v>0</v>
      </c>
    </row>
    <row r="92" spans="1:8" ht="67.5" customHeight="1" thickBot="1">
      <c r="A92" s="218" t="s">
        <v>6</v>
      </c>
      <c r="B92" s="219">
        <f>B54+B60+B75+B55+B58+B56+B57+B59+B73</f>
        <v>3094836.51448</v>
      </c>
      <c r="C92" s="220">
        <f>C54+C60+C75+C55+C58+C56+C57+C59+C73</f>
        <v>3047750.85697</v>
      </c>
      <c r="D92" s="221">
        <f>D54+D60+D75+D55+D58+D56+D57+D59+D73</f>
        <v>3041392.26108</v>
      </c>
      <c r="E92" s="219">
        <f t="shared" si="8"/>
        <v>98.47857367296471</v>
      </c>
      <c r="F92" s="221">
        <f t="shared" si="6"/>
        <v>98.27311545698952</v>
      </c>
      <c r="G92" s="253">
        <f t="shared" si="9"/>
        <v>-47085.657509999815</v>
      </c>
      <c r="H92" s="221">
        <f t="shared" si="7"/>
        <v>-53444.25339999981</v>
      </c>
    </row>
    <row r="93" spans="1:8" ht="57.75" customHeight="1">
      <c r="A93" s="201" t="s">
        <v>18</v>
      </c>
      <c r="B93" s="202">
        <f>SUM(B94:B95)</f>
        <v>870.75</v>
      </c>
      <c r="C93" s="203">
        <f>SUM(C94:C95)</f>
        <v>870.75</v>
      </c>
      <c r="D93" s="204">
        <f>SUM(D94:D95)</f>
        <v>870.75</v>
      </c>
      <c r="E93" s="202">
        <f t="shared" si="8"/>
        <v>100</v>
      </c>
      <c r="F93" s="206">
        <f t="shared" si="6"/>
        <v>100</v>
      </c>
      <c r="G93" s="205">
        <f t="shared" si="9"/>
        <v>0</v>
      </c>
      <c r="H93" s="207">
        <f t="shared" si="7"/>
        <v>0</v>
      </c>
    </row>
    <row r="94" spans="1:8" ht="104.25" customHeight="1">
      <c r="A94" s="116" t="s">
        <v>72</v>
      </c>
      <c r="B94" s="164">
        <v>400</v>
      </c>
      <c r="C94" s="165">
        <v>400</v>
      </c>
      <c r="D94" s="166">
        <v>400</v>
      </c>
      <c r="E94" s="167">
        <f t="shared" si="8"/>
        <v>100</v>
      </c>
      <c r="F94" s="168">
        <f t="shared" si="6"/>
        <v>100</v>
      </c>
      <c r="G94" s="254">
        <f t="shared" si="9"/>
        <v>0</v>
      </c>
      <c r="H94" s="169">
        <f t="shared" si="7"/>
        <v>0</v>
      </c>
    </row>
    <row r="95" spans="1:8" ht="138.75" customHeight="1" thickBot="1">
      <c r="A95" s="117" t="s">
        <v>19</v>
      </c>
      <c r="B95" s="170">
        <v>470.75</v>
      </c>
      <c r="C95" s="171">
        <v>470.75</v>
      </c>
      <c r="D95" s="172">
        <v>470.75</v>
      </c>
      <c r="E95" s="173">
        <f t="shared" si="8"/>
        <v>100</v>
      </c>
      <c r="F95" s="174">
        <f t="shared" si="6"/>
        <v>100</v>
      </c>
      <c r="G95" s="255">
        <f t="shared" si="9"/>
        <v>0</v>
      </c>
      <c r="H95" s="175">
        <f t="shared" si="7"/>
        <v>0</v>
      </c>
    </row>
    <row r="96" spans="2:6" ht="27" customHeight="1">
      <c r="B96" s="14"/>
      <c r="C96" s="14"/>
      <c r="D96" s="14"/>
      <c r="E96" s="14"/>
      <c r="F96" s="14"/>
    </row>
    <row r="97" spans="2:4" ht="21.75" customHeight="1">
      <c r="B97" s="160"/>
      <c r="C97" s="97"/>
      <c r="D97" s="160"/>
    </row>
    <row r="98" spans="1:6" ht="42" customHeight="1">
      <c r="A98" s="28"/>
      <c r="B98" s="130"/>
      <c r="C98" s="130"/>
      <c r="D98" s="130"/>
      <c r="E98" s="262"/>
      <c r="F98" s="29"/>
    </row>
    <row r="99" spans="1:6" ht="32.25" customHeight="1">
      <c r="A99" s="30"/>
      <c r="B99" s="128"/>
      <c r="C99" s="115"/>
      <c r="D99" s="128"/>
      <c r="E99" s="29"/>
      <c r="F99" s="29"/>
    </row>
    <row r="100" spans="1:6" ht="21" customHeight="1">
      <c r="A100" s="28"/>
      <c r="B100" s="33"/>
      <c r="C100" s="32"/>
      <c r="D100" s="33"/>
      <c r="E100" s="29"/>
      <c r="F100" s="29"/>
    </row>
    <row r="101" spans="1:6" ht="20.25">
      <c r="A101" s="28"/>
      <c r="B101" s="128"/>
      <c r="C101" s="33"/>
      <c r="D101" s="128"/>
      <c r="E101" s="29"/>
      <c r="F101" s="29"/>
    </row>
    <row r="102" spans="1:6" ht="19.5" customHeight="1">
      <c r="A102" s="28"/>
      <c r="B102" s="33"/>
      <c r="C102" s="33"/>
      <c r="D102" s="32"/>
      <c r="E102" s="29"/>
      <c r="F102" s="29"/>
    </row>
    <row r="103" spans="1:6" ht="21" customHeight="1">
      <c r="A103" s="28"/>
      <c r="B103" s="33"/>
      <c r="C103" s="34"/>
      <c r="D103" s="33"/>
      <c r="E103" s="31"/>
      <c r="F103" s="31"/>
    </row>
    <row r="104" spans="1:6" ht="27.75" customHeight="1">
      <c r="A104" s="28"/>
      <c r="B104" s="198"/>
      <c r="C104" s="199"/>
      <c r="D104" s="198"/>
      <c r="E104" s="31"/>
      <c r="F104" s="264"/>
    </row>
    <row r="105" ht="12.75"/>
    <row r="106" spans="3:4" ht="18">
      <c r="C106" s="35"/>
      <c r="D106" s="61"/>
    </row>
    <row r="107" spans="2:5" ht="24.75" customHeight="1">
      <c r="B107" s="32"/>
      <c r="C107" s="36"/>
      <c r="D107" s="36"/>
      <c r="E107" s="36"/>
    </row>
    <row r="108" spans="2:5" ht="23.25">
      <c r="B108" s="34"/>
      <c r="C108" s="36"/>
      <c r="D108" s="36"/>
      <c r="E108" s="36"/>
    </row>
    <row r="109" spans="2:5" ht="23.25">
      <c r="B109" s="33"/>
      <c r="C109" s="36"/>
      <c r="D109" s="36"/>
      <c r="E109" s="36"/>
    </row>
    <row r="110" spans="2:5" ht="23.25">
      <c r="B110" s="34"/>
      <c r="C110" s="36"/>
      <c r="D110" s="36"/>
      <c r="E110" s="36"/>
    </row>
    <row r="111" spans="1:4" ht="27.75" customHeight="1">
      <c r="A111" s="68"/>
      <c r="B111" s="69"/>
      <c r="C111" s="70"/>
      <c r="D111" s="70"/>
    </row>
    <row r="112" spans="1:5" ht="26.25" customHeight="1">
      <c r="A112" s="59"/>
      <c r="B112" s="60"/>
      <c r="C112" s="62"/>
      <c r="D112" s="61"/>
      <c r="E112" s="36"/>
    </row>
    <row r="113" spans="1:5" ht="26.25" customHeight="1">
      <c r="A113" s="59"/>
      <c r="B113" s="60"/>
      <c r="C113" s="62"/>
      <c r="D113" s="61"/>
      <c r="E113" s="36"/>
    </row>
    <row r="114" spans="1:5" ht="24.75" customHeight="1">
      <c r="A114" s="59"/>
      <c r="B114" s="60"/>
      <c r="C114" s="65"/>
      <c r="D114" s="61"/>
      <c r="E114" s="36"/>
    </row>
    <row r="115" spans="1:5" ht="29.25" customHeight="1">
      <c r="A115" s="59"/>
      <c r="B115" s="60"/>
      <c r="C115" s="60"/>
      <c r="D115" s="61"/>
      <c r="E115" s="36"/>
    </row>
    <row r="116" spans="1:5" ht="29.25" customHeight="1">
      <c r="A116" s="59"/>
      <c r="B116" s="66"/>
      <c r="C116" s="63"/>
      <c r="D116" s="64"/>
      <c r="E116" s="36"/>
    </row>
    <row r="117" spans="4:5" ht="29.25" customHeight="1">
      <c r="D117" s="36"/>
      <c r="E117" s="36"/>
    </row>
    <row r="118" spans="2:7" ht="29.25" customHeight="1">
      <c r="B118" s="94"/>
      <c r="C118" s="94"/>
      <c r="D118" s="36"/>
      <c r="E118" s="36"/>
      <c r="G118" s="96"/>
    </row>
    <row r="119" spans="2:5" ht="33.75" customHeight="1">
      <c r="B119" s="95"/>
      <c r="C119" s="95"/>
      <c r="D119" s="37"/>
      <c r="E119" s="36"/>
    </row>
    <row r="120" spans="4:5" ht="23.25">
      <c r="D120" s="36"/>
      <c r="E120" s="36"/>
    </row>
    <row r="121" spans="4:5" ht="23.25">
      <c r="D121" s="36"/>
      <c r="E121" s="36"/>
    </row>
    <row r="122" spans="2:5" ht="23.25">
      <c r="B122" s="101"/>
      <c r="D122" s="102"/>
      <c r="E122" s="36"/>
    </row>
    <row r="123" ht="23.25">
      <c r="D123" s="36"/>
    </row>
    <row r="124" ht="23.25">
      <c r="D124" s="36"/>
    </row>
    <row r="125" ht="23.25">
      <c r="D125" s="36"/>
    </row>
    <row r="126" ht="23.25">
      <c r="D126" s="36"/>
    </row>
    <row r="127" ht="23.25">
      <c r="D127" s="36"/>
    </row>
    <row r="128" ht="23.25">
      <c r="D128" s="36"/>
    </row>
    <row r="238" ht="12.75"/>
    <row r="239" ht="12.75"/>
    <row r="240" ht="12.75"/>
    <row r="241" ht="12.75"/>
    <row r="242" ht="12.75"/>
    <row r="243" ht="12.75"/>
  </sheetData>
  <sheetProtection/>
  <mergeCells count="10">
    <mergeCell ref="C5:C6"/>
    <mergeCell ref="A4:B4"/>
    <mergeCell ref="E5:F5"/>
    <mergeCell ref="G5:H5"/>
    <mergeCell ref="A1:H1"/>
    <mergeCell ref="A2:H2"/>
    <mergeCell ref="A3:H3"/>
    <mergeCell ref="B5:B6"/>
    <mergeCell ref="D5:D6"/>
    <mergeCell ref="A5:A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</dc:creator>
  <cp:keywords/>
  <dc:description/>
  <cp:lastModifiedBy>Горун Віталій Анатолійович</cp:lastModifiedBy>
  <cp:lastPrinted>2015-02-05T12:26:32Z</cp:lastPrinted>
  <dcterms:created xsi:type="dcterms:W3CDTF">2003-03-11T08:59:05Z</dcterms:created>
  <dcterms:modified xsi:type="dcterms:W3CDTF">2015-02-06T14:25:19Z</dcterms:modified>
  <cp:category/>
  <cp:version/>
  <cp:contentType/>
  <cp:contentStatus/>
</cp:coreProperties>
</file>