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8" windowWidth="15480" windowHeight="10140" activeTab="0"/>
  </bookViews>
  <sheets>
    <sheet name="дод.7" sheetId="1" r:id="rId1"/>
  </sheets>
  <definedNames>
    <definedName name="_xlfn.AGGREGATE" hidden="1">#NAME?</definedName>
    <definedName name="_xlnm.Print_Titles" localSheetId="0">'дод.7'!$6:$8</definedName>
    <definedName name="_xlnm.Print_Area" localSheetId="0">'дод.7'!$B$1:$K$64</definedName>
  </definedNames>
  <calcPr fullCalcOnLoad="1"/>
</workbook>
</file>

<file path=xl/sharedStrings.xml><?xml version="1.0" encoding="utf-8"?>
<sst xmlns="http://schemas.openxmlformats.org/spreadsheetml/2006/main" count="297" uniqueCount="107">
  <si>
    <t>Загальний фонд</t>
  </si>
  <si>
    <t>Спеціальний фонд</t>
  </si>
  <si>
    <t>0810</t>
  </si>
  <si>
    <t>1040</t>
  </si>
  <si>
    <t>1090</t>
  </si>
  <si>
    <t>Перший заступник голови обласної ради</t>
  </si>
  <si>
    <t>1110000</t>
  </si>
  <si>
    <t>0180</t>
  </si>
  <si>
    <t>1115051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</si>
  <si>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</si>
  <si>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</si>
  <si>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0800000</t>
  </si>
  <si>
    <t>Департамент соціального захисту населення Рівненської  обласної державної адміністрації</t>
  </si>
  <si>
    <t>0810000</t>
  </si>
  <si>
    <t>0813242</t>
  </si>
  <si>
    <t>Інші заходи у сфері соціального захисту і соціального забезпечення</t>
  </si>
  <si>
    <t>Обласна програма матеріальної підтримки найбільш незахищених верств населення на 2018-2022 роки</t>
  </si>
  <si>
    <t>Управління у справах молоді  та спорту Рівненської обласної державної адміністрації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</si>
  <si>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</si>
  <si>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</si>
  <si>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</si>
  <si>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</si>
  <si>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</si>
  <si>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</si>
  <si>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УСЬОГО</t>
  </si>
  <si>
    <t>Рішення обласної ради від 06.09.2017 №654</t>
  </si>
  <si>
    <t>Рішення обласної ради від 01.12.2017 №750</t>
  </si>
  <si>
    <t>(код бюджету)</t>
  </si>
  <si>
    <t>0813140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</si>
  <si>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</si>
  <si>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</si>
  <si>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Обласна програма оздоровлення та відпочинку дітей і розвитку мережі дитячих закладів оздоровлення та відпочинку, санаторіїв на період до 2022 року</t>
  </si>
  <si>
    <t>Рішення обласної ради від 16.03.2018 №862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</si>
  <si>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</si>
  <si>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</si>
  <si>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</si>
  <si>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 бюджету</t>
  </si>
  <si>
    <t>9800</t>
  </si>
  <si>
    <t xml:space="preserve"> </t>
  </si>
  <si>
    <t>Сергій СВИСТАЛЮК</t>
  </si>
  <si>
    <t>Зміни до розподілу витрат обласного бюджету на реалізацію місцевих/регіональних програм у 2020 році</t>
  </si>
  <si>
    <t>1060</t>
  </si>
  <si>
    <t>Обласна програма забезпечення молоді житлом на 2018-2023 роки</t>
  </si>
  <si>
    <t>Департамент розвитку адміністративних послуг, соціальної, молодіжної політики та спорту Рівненської  обласної державної адміністрації</t>
  </si>
  <si>
    <t>0813121</t>
  </si>
  <si>
    <t>Обласна програма підтримки молоді на 2016-2020 роки</t>
  </si>
  <si>
    <t>Рішення обласної ради від 25.12.2015 №18</t>
  </si>
  <si>
    <t>Утримання та забезпечення діяльності центрів соціальних служб для сім’ї, дітей та молоді</t>
  </si>
  <si>
    <t>Стратегічний план дій з реформування системи інституційного догляду і виховання дітей в Рівненській області на 2018-2026 роки</t>
  </si>
  <si>
    <t>Рішення обласної ради від 07.12.2018 №1145</t>
  </si>
  <si>
    <t>Обласна  соціальна програма забезпечення рівних прав та можливостей жінок і чоловіків на період до 2021 року</t>
  </si>
  <si>
    <t>Рішення обласної ради від 07.09.2018 №1092</t>
  </si>
  <si>
    <t>Обласна  соціальна програма "Національний план дій щодо реалізації Конвенції ООН про права дитини" на період до 2021 року</t>
  </si>
  <si>
    <t>Рішення обласної ради від 14.06.2019 №1367</t>
  </si>
  <si>
    <t>0813122</t>
  </si>
  <si>
    <t>Заходи державної політики і забезпечення рівних прав та можливостей жінок та чоловіків</t>
  </si>
  <si>
    <t>0813241</t>
  </si>
  <si>
    <t>Забезпечення діяльності інших закладів у сфері соціального захисту і соціального забезпечення</t>
  </si>
  <si>
    <t>Обласна програма соціального захисту населення Рівненської області на 2019-2025 роки</t>
  </si>
  <si>
    <t>Рішення обласної ради від 07.12.2018 №1149</t>
  </si>
  <si>
    <t>Рішення обласної ради від 23.12.2016 №402</t>
  </si>
  <si>
    <t>План заходів з реалізації Державної соціальної програми протидії торгівлі людьми на період до 2020 року в Рівненській області</t>
  </si>
  <si>
    <t>Рішення обласної ради від 17.06.2016 №200</t>
  </si>
  <si>
    <t>0819800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</si>
  <si>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</si>
  <si>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підвищення ефективності виконання повноважень органами виконавчої влади щодо реалізації державної регіональної політики та впровадження реформ у Рівненській області на 2018-2020 роки</t>
  </si>
  <si>
    <t>1113131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</si>
  <si>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</si>
  <si>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</si>
  <si>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1113133</t>
  </si>
  <si>
    <t>3133</t>
  </si>
  <si>
    <t>Інші заходи та заклади молодіжної політики</t>
  </si>
  <si>
    <t>1115032</t>
  </si>
  <si>
    <t>5032</t>
  </si>
  <si>
    <t>Фінансова підтримка дитячо-юнацьких спортивних шкіл фізкультурно-спортивних товариств</t>
  </si>
  <si>
    <t>Програма розвитку фізичної культури і спорту в Рівненській області на період до 2020 року</t>
  </si>
  <si>
    <t>1115042</t>
  </si>
  <si>
    <t>5042</t>
  </si>
  <si>
    <t>Фінансова підтримка спортивних споруд, які належать громадським організаціям фізкультурно-спортивної спрямованості</t>
  </si>
  <si>
    <t>1115052</t>
  </si>
  <si>
    <t>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</si>
  <si>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</si>
  <si>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</si>
  <si>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</si>
  <si>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</si>
  <si>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</si>
  <si>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</si>
  <si>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1118821</t>
  </si>
  <si>
    <t>8821</t>
  </si>
  <si>
    <t xml:space="preserve">Надання пільгових довгострокових кредитів молодим сім'ям та одиноким молодим громадянам на будівництво/придбання житла </t>
  </si>
  <si>
    <t>Рішення обласної ради від 16.03.2018 № 861</t>
  </si>
  <si>
    <t>1119800</t>
  </si>
  <si>
    <t>Рішення обласної ради від 16.03.2018 № 865</t>
  </si>
  <si>
    <t xml:space="preserve">Програми інформатизації Рівненської області на 2018-2020 роки </t>
  </si>
  <si>
    <t>Рішення обласної ради від 17.03.2017 № 483</t>
  </si>
  <si>
    <t xml:space="preserve">Обласна програма соціальної та матеріальної підтримки громадян, постраждалих внаслідок Чорнобильської катастрофи на 2017-2021 роки </t>
  </si>
  <si>
    <t>0813131</t>
  </si>
  <si>
    <t>0813133</t>
  </si>
  <si>
    <t>0815032</t>
  </si>
  <si>
    <t>0815042</t>
  </si>
  <si>
    <t>0815051</t>
  </si>
  <si>
    <t>0815052</t>
  </si>
  <si>
    <t>0815053</t>
  </si>
  <si>
    <t>1115053</t>
  </si>
  <si>
    <t>0815062</t>
  </si>
  <si>
    <t>0818821</t>
  </si>
  <si>
    <r>
      <t>Додаток 7</t>
    </r>
    <r>
      <rPr>
        <vertAlign val="superscript"/>
        <sz val="11"/>
        <rFont val="Times New Roman"/>
        <family val="1"/>
      </rPr>
      <t xml:space="preserve"> 1</t>
    </r>
    <r>
      <rPr>
        <sz val="11"/>
        <rFont val="Times New Roman"/>
        <family val="1"/>
      </rPr>
      <t xml:space="preserve">
до рішення Рівненської обласної ради
"Про внесення змін до обласного бюджету Рівненської області на 2020 рік"
від 21 серпня 2020 року  №1745</t>
    </r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</si>
</sst>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8" fillId="44" borderId="1" applyNumberFormat="0" applyAlignment="0" applyProtection="0"/>
    <xf numFmtId="0" fontId="7" fillId="7" borderId="2" applyNumberFormat="0" applyAlignment="0" applyProtection="0"/>
    <xf numFmtId="191" fontId="1" fillId="0" borderId="0" applyFont="0" applyFill="0" applyBorder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9" fillId="46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53" fillId="0" borderId="7" applyNumberFormat="0" applyFill="0" applyAlignment="0" applyProtection="0"/>
    <xf numFmtId="0" fontId="12" fillId="0" borderId="8" applyNumberFormat="0" applyFill="0" applyAlignment="0" applyProtection="0"/>
    <xf numFmtId="0" fontId="54" fillId="47" borderId="9" applyNumberFormat="0" applyAlignment="0" applyProtection="0"/>
    <xf numFmtId="0" fontId="10" fillId="48" borderId="10" applyNumberFormat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6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6" fillId="3" borderId="0" applyNumberFormat="0" applyBorder="0" applyAlignment="0" applyProtection="0"/>
    <xf numFmtId="0" fontId="58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0" fontId="59" fillId="50" borderId="14" applyNumberFormat="0" applyAlignment="0" applyProtection="0"/>
    <xf numFmtId="0" fontId="18" fillId="0" borderId="15" applyNumberFormat="0" applyFill="0" applyAlignment="0" applyProtection="0"/>
    <xf numFmtId="0" fontId="60" fillId="54" borderId="0" applyNumberFormat="0" applyBorder="0" applyAlignment="0" applyProtection="0"/>
    <xf numFmtId="0" fontId="21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32" fillId="0" borderId="16" xfId="0" applyNumberFormat="1" applyFont="1" applyFill="1" applyBorder="1" applyAlignment="1" applyProtection="1">
      <alignment horizontal="right" vertical="center"/>
      <protection/>
    </xf>
    <xf numFmtId="0" fontId="26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192" fontId="28" fillId="0" borderId="17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49" fontId="27" fillId="0" borderId="17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34" fillId="49" borderId="17" xfId="0" applyNumberFormat="1" applyFont="1" applyFill="1" applyBorder="1" applyAlignment="1">
      <alignment horizontal="center" vertical="top" wrapText="1"/>
    </xf>
    <xf numFmtId="0" fontId="0" fillId="49" borderId="0" xfId="0" applyNumberFormat="1" applyFont="1" applyFill="1" applyAlignment="1" applyProtection="1">
      <alignment/>
      <protection/>
    </xf>
    <xf numFmtId="0" fontId="0" fillId="49" borderId="0" xfId="0" applyFont="1" applyFill="1" applyAlignment="1">
      <alignment/>
    </xf>
    <xf numFmtId="49" fontId="34" fillId="49" borderId="17" xfId="0" applyNumberFormat="1" applyFont="1" applyFill="1" applyBorder="1" applyAlignment="1" applyProtection="1">
      <alignment vertical="top" wrapText="1"/>
      <protection locked="0"/>
    </xf>
    <xf numFmtId="0" fontId="19" fillId="0" borderId="17" xfId="0" applyNumberFormat="1" applyFont="1" applyFill="1" applyBorder="1" applyAlignment="1" applyProtection="1">
      <alignment horizontal="center" vertical="center" wrapText="1"/>
      <protection/>
    </xf>
    <xf numFmtId="192" fontId="20" fillId="49" borderId="17" xfId="97" applyNumberFormat="1" applyFont="1" applyFill="1" applyBorder="1" applyAlignment="1">
      <alignment horizontal="center" vertical="center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justify" vertical="center" wrapText="1"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36" fillId="0" borderId="0" xfId="0" applyNumberFormat="1" applyFont="1" applyFill="1" applyBorder="1" applyAlignment="1" applyProtection="1">
      <alignment vertical="top" wrapText="1"/>
      <protection locked="0"/>
    </xf>
    <xf numFmtId="49" fontId="30" fillId="0" borderId="17" xfId="0" applyNumberFormat="1" applyFont="1" applyFill="1" applyBorder="1" applyAlignment="1" applyProtection="1">
      <alignment vertical="top" wrapText="1"/>
      <protection locked="0"/>
    </xf>
    <xf numFmtId="0" fontId="30" fillId="0" borderId="17" xfId="0" applyFont="1" applyFill="1" applyBorder="1" applyAlignment="1">
      <alignment horizontal="center" vertical="top" wrapText="1"/>
    </xf>
    <xf numFmtId="49" fontId="30" fillId="0" borderId="17" xfId="0" applyNumberFormat="1" applyFont="1" applyFill="1" applyBorder="1" applyAlignment="1">
      <alignment horizontal="center" vertical="top" wrapText="1"/>
    </xf>
    <xf numFmtId="0" fontId="30" fillId="0" borderId="17" xfId="0" applyFont="1" applyFill="1" applyBorder="1" applyAlignment="1">
      <alignment vertical="top" wrapText="1"/>
    </xf>
    <xf numFmtId="192" fontId="30" fillId="0" borderId="17" xfId="97" applyNumberFormat="1" applyFont="1" applyFill="1" applyBorder="1" applyAlignment="1">
      <alignment horizontal="left" vertical="top" wrapText="1"/>
      <protection/>
    </xf>
    <xf numFmtId="4" fontId="35" fillId="0" borderId="17" xfId="0" applyNumberFormat="1" applyFont="1" applyFill="1" applyBorder="1" applyAlignment="1">
      <alignment vertical="justify"/>
    </xf>
    <xf numFmtId="0" fontId="0" fillId="35" borderId="0" xfId="0" applyFont="1" applyFill="1" applyAlignment="1">
      <alignment/>
    </xf>
    <xf numFmtId="49" fontId="34" fillId="49" borderId="17" xfId="0" applyNumberFormat="1" applyFont="1" applyFill="1" applyBorder="1" applyAlignment="1">
      <alignment vertical="top" wrapText="1"/>
    </xf>
    <xf numFmtId="49" fontId="33" fillId="0" borderId="17" xfId="0" applyNumberFormat="1" applyFont="1" applyBorder="1" applyAlignment="1">
      <alignment horizontal="center" vertical="top" wrapText="1"/>
    </xf>
    <xf numFmtId="0" fontId="30" fillId="0" borderId="17" xfId="0" applyNumberFormat="1" applyFont="1" applyBorder="1" applyAlignment="1" applyProtection="1">
      <alignment vertical="top" wrapText="1"/>
      <protection locked="0"/>
    </xf>
    <xf numFmtId="49" fontId="30" fillId="0" borderId="17" xfId="0" applyNumberFormat="1" applyFont="1" applyBorder="1" applyAlignment="1" applyProtection="1">
      <alignment vertical="top" wrapText="1"/>
      <protection locked="0"/>
    </xf>
    <xf numFmtId="49" fontId="33" fillId="0" borderId="17" xfId="0" applyNumberFormat="1" applyFont="1" applyBorder="1" applyAlignment="1">
      <alignment horizontal="center" vertical="top" wrapText="1"/>
    </xf>
    <xf numFmtId="0" fontId="30" fillId="55" borderId="17" xfId="0" applyFont="1" applyFill="1" applyBorder="1" applyAlignment="1">
      <alignment horizontal="center" vertical="top" wrapText="1"/>
    </xf>
    <xf numFmtId="49" fontId="30" fillId="55" borderId="17" xfId="0" applyNumberFormat="1" applyFont="1" applyFill="1" applyBorder="1" applyAlignment="1">
      <alignment horizontal="center" vertical="top" wrapText="1"/>
    </xf>
    <xf numFmtId="0" fontId="30" fillId="0" borderId="17" xfId="0" applyFont="1" applyBorder="1" applyAlignment="1">
      <alignment vertical="top" wrapText="1"/>
    </xf>
    <xf numFmtId="192" fontId="30" fillId="0" borderId="17" xfId="97" applyNumberFormat="1" applyFont="1" applyBorder="1" applyAlignment="1">
      <alignment horizontal="left" vertical="top" wrapText="1"/>
      <protection/>
    </xf>
    <xf numFmtId="192" fontId="30" fillId="0" borderId="17" xfId="97" applyNumberFormat="1" applyFont="1" applyBorder="1" applyAlignment="1">
      <alignment vertical="top" wrapText="1"/>
      <protection/>
    </xf>
    <xf numFmtId="49" fontId="33" fillId="0" borderId="17" xfId="0" applyNumberFormat="1" applyFont="1" applyBorder="1" applyAlignment="1">
      <alignment horizontal="left" vertical="top" wrapText="1"/>
    </xf>
    <xf numFmtId="0" fontId="30" fillId="0" borderId="17" xfId="0" applyFont="1" applyBorder="1" applyAlignment="1">
      <alignment horizontal="left" vertical="center" wrapText="1"/>
    </xf>
    <xf numFmtId="49" fontId="30" fillId="0" borderId="17" xfId="0" applyNumberFormat="1" applyFont="1" applyFill="1" applyBorder="1" applyAlignment="1">
      <alignment vertical="top" wrapText="1"/>
    </xf>
    <xf numFmtId="0" fontId="30" fillId="0" borderId="0" xfId="0" applyFont="1" applyAlignment="1">
      <alignment vertical="top" wrapText="1"/>
    </xf>
    <xf numFmtId="49" fontId="30" fillId="0" borderId="17" xfId="0" applyNumberFormat="1" applyFont="1" applyFill="1" applyBorder="1" applyAlignment="1">
      <alignment vertical="top" wrapText="1"/>
    </xf>
    <xf numFmtId="0" fontId="30" fillId="0" borderId="17" xfId="0" applyFont="1" applyBorder="1" applyAlignment="1">
      <alignment horizontal="left" vertical="top" wrapText="1"/>
    </xf>
    <xf numFmtId="3" fontId="0" fillId="0" borderId="0" xfId="0" applyNumberFormat="1" applyFont="1" applyFill="1" applyAlignment="1">
      <alignment/>
    </xf>
    <xf numFmtId="49" fontId="33" fillId="0" borderId="17" xfId="0" applyNumberFormat="1" applyFont="1" applyFill="1" applyBorder="1" applyAlignment="1">
      <alignment horizontal="center" vertical="top" wrapText="1"/>
    </xf>
    <xf numFmtId="4" fontId="20" fillId="49" borderId="17" xfId="97" applyNumberFormat="1" applyFont="1" applyFill="1" applyBorder="1" applyAlignment="1">
      <alignment vertical="top"/>
      <protection/>
    </xf>
    <xf numFmtId="4" fontId="20" fillId="0" borderId="17" xfId="97" applyNumberFormat="1" applyFont="1" applyFill="1" applyBorder="1" applyAlignment="1">
      <alignment vertical="top"/>
      <protection/>
    </xf>
    <xf numFmtId="4" fontId="30" fillId="0" borderId="17" xfId="97" applyNumberFormat="1" applyFont="1" applyBorder="1" applyAlignment="1">
      <alignment vertical="top"/>
      <protection/>
    </xf>
    <xf numFmtId="4" fontId="20" fillId="0" borderId="17" xfId="0" applyNumberFormat="1" applyFont="1" applyFill="1" applyBorder="1" applyAlignment="1">
      <alignment vertical="top" wrapText="1"/>
    </xf>
    <xf numFmtId="4" fontId="30" fillId="0" borderId="17" xfId="97" applyNumberFormat="1" applyFont="1" applyFill="1" applyBorder="1" applyAlignment="1">
      <alignment vertical="top"/>
      <protection/>
    </xf>
    <xf numFmtId="4" fontId="30" fillId="0" borderId="17" xfId="0" applyNumberFormat="1" applyFont="1" applyFill="1" applyBorder="1" applyAlignment="1">
      <alignment vertical="top" wrapText="1"/>
    </xf>
    <xf numFmtId="3" fontId="30" fillId="0" borderId="17" xfId="97" applyNumberFormat="1" applyFont="1" applyBorder="1" applyAlignment="1">
      <alignment vertical="top"/>
      <protection/>
    </xf>
    <xf numFmtId="3" fontId="20" fillId="0" borderId="17" xfId="0" applyNumberFormat="1" applyFont="1" applyFill="1" applyBorder="1" applyAlignment="1">
      <alignment vertical="top" wrapText="1"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189" fontId="36" fillId="0" borderId="0" xfId="70" applyFont="1" applyFill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49" fontId="37" fillId="0" borderId="16" xfId="0" applyNumberFormat="1" applyFont="1" applyFill="1" applyBorder="1" applyAlignment="1">
      <alignment horizontal="center" vertical="top" wrapText="1"/>
    </xf>
    <xf numFmtId="49" fontId="38" fillId="0" borderId="22" xfId="0" applyNumberFormat="1" applyFont="1" applyFill="1" applyBorder="1" applyAlignment="1">
      <alignment horizontal="center" vertical="top" wrapText="1"/>
    </xf>
    <xf numFmtId="49" fontId="36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>
      <alignment wrapText="1"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Percent" xfId="66"/>
    <cellStyle name="Вывод" xfId="67"/>
    <cellStyle name="Вычисление" xfId="68"/>
    <cellStyle name="Hyperlink" xfId="69"/>
    <cellStyle name="Currency" xfId="70"/>
    <cellStyle name="Currency [0]" xfId="71"/>
    <cellStyle name="Грошовий 2" xfId="72"/>
    <cellStyle name="Добре" xfId="73"/>
    <cellStyle name="Заголовок 1" xfId="74"/>
    <cellStyle name="Заголовок 2" xfId="75"/>
    <cellStyle name="Заголовок 3" xfId="76"/>
    <cellStyle name="Заголовок 4" xfId="77"/>
    <cellStyle name="Звичайний 10" xfId="78"/>
    <cellStyle name="Звичайний 11" xfId="79"/>
    <cellStyle name="Звичайний 12" xfId="80"/>
    <cellStyle name="Звичайний 13" xfId="81"/>
    <cellStyle name="Звичайний 14" xfId="82"/>
    <cellStyle name="Звичайний 15" xfId="83"/>
    <cellStyle name="Звичайний 16" xfId="84"/>
    <cellStyle name="Звичайний 17" xfId="85"/>
    <cellStyle name="Звичайний 18" xfId="86"/>
    <cellStyle name="Звичайний 19" xfId="87"/>
    <cellStyle name="Звичайний 2" xfId="88"/>
    <cellStyle name="Звичайний 20" xfId="89"/>
    <cellStyle name="Звичайний 3" xfId="90"/>
    <cellStyle name="Звичайний 4" xfId="91"/>
    <cellStyle name="Звичайний 5" xfId="92"/>
    <cellStyle name="Звичайний 6" xfId="93"/>
    <cellStyle name="Звичайний 7" xfId="94"/>
    <cellStyle name="Звичайний 8" xfId="95"/>
    <cellStyle name="Звичайний 9" xfId="96"/>
    <cellStyle name="Звичайний_Додаток _ 3 зм_ни 4575" xfId="97"/>
    <cellStyle name="Зв'язана клітинка" xfId="98"/>
    <cellStyle name="Итог" xfId="99"/>
    <cellStyle name="Контрольна клітинка" xfId="100"/>
    <cellStyle name="Контрольная ячейка" xfId="101"/>
    <cellStyle name="Назва" xfId="102"/>
    <cellStyle name="Название" xfId="103"/>
    <cellStyle name="Нейтральный" xfId="104"/>
    <cellStyle name="Обчислення" xfId="105"/>
    <cellStyle name="Обычный 2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view="pageBreakPreview" zoomScaleSheetLayoutView="100" zoomScalePageLayoutView="0" workbookViewId="0" topLeftCell="B1">
      <pane xSplit="5" ySplit="7" topLeftCell="G55" activePane="bottomRight" state="frozen"/>
      <selection pane="topLeft" activeCell="B1" sqref="B1"/>
      <selection pane="topRight" activeCell="G1" sqref="G1"/>
      <selection pane="bottomLeft" activeCell="B7" sqref="B7"/>
      <selection pane="bottomRight" activeCell="G5" sqref="G5"/>
    </sheetView>
  </sheetViews>
  <sheetFormatPr defaultColWidth="9.16015625" defaultRowHeight="12.75"/>
  <cols>
    <col min="1" max="1" width="3.83203125" style="3" hidden="1" customWidth="1"/>
    <col min="2" max="2" width="14.16015625" style="9" customWidth="1"/>
    <col min="3" max="3" width="14.5" style="9" customWidth="1"/>
    <col min="4" max="4" width="16.33203125" style="9" customWidth="1"/>
    <col min="5" max="5" width="45.5" style="3" customWidth="1"/>
    <col min="6" max="6" width="54" style="3" customWidth="1"/>
    <col min="7" max="7" width="27.33203125" style="3" customWidth="1"/>
    <col min="8" max="8" width="20" style="3" customWidth="1"/>
    <col min="9" max="9" width="19.66015625" style="3" customWidth="1"/>
    <col min="10" max="10" width="18" style="3" customWidth="1"/>
    <col min="11" max="11" width="18.66015625" style="3" customWidth="1"/>
    <col min="12" max="13" width="10.66015625" style="2" bestFit="1" customWidth="1"/>
    <col min="14" max="16384" width="9.16015625" style="2" customWidth="1"/>
  </cols>
  <sheetData>
    <row r="1" spans="7:11" ht="63" customHeight="1">
      <c r="G1" s="75" t="s">
        <v>106</v>
      </c>
      <c r="H1" s="75"/>
      <c r="I1" s="75"/>
      <c r="J1" s="75"/>
      <c r="K1" s="75"/>
    </row>
    <row r="2" spans="1:11" ht="22.5" customHeight="1">
      <c r="A2" s="1"/>
      <c r="B2" s="69" t="s">
        <v>40</v>
      </c>
      <c r="C2" s="70"/>
      <c r="D2" s="70"/>
      <c r="E2" s="70"/>
      <c r="F2" s="70"/>
      <c r="G2" s="70"/>
      <c r="H2" s="70"/>
      <c r="I2" s="70"/>
      <c r="J2" s="24"/>
      <c r="K2" s="24"/>
    </row>
    <row r="3" spans="1:11" ht="22.5">
      <c r="A3" s="1"/>
      <c r="B3" s="71">
        <v>17100000000</v>
      </c>
      <c r="C3" s="71"/>
      <c r="D3" s="24"/>
      <c r="E3" s="24"/>
      <c r="F3" s="24"/>
      <c r="G3" s="24"/>
      <c r="H3" s="24"/>
      <c r="I3" s="24"/>
      <c r="J3" s="24"/>
      <c r="K3" s="24"/>
    </row>
    <row r="4" spans="1:11" ht="12.75" customHeight="1">
      <c r="A4" s="1"/>
      <c r="B4" s="72" t="s">
        <v>27</v>
      </c>
      <c r="C4" s="72"/>
      <c r="D4" s="24"/>
      <c r="E4" s="24"/>
      <c r="F4" s="24"/>
      <c r="G4" s="24"/>
      <c r="H4" s="24"/>
      <c r="I4" s="24"/>
      <c r="J4" s="24"/>
      <c r="K4" s="24"/>
    </row>
    <row r="5" spans="2:11" ht="17.25">
      <c r="B5" s="10"/>
      <c r="C5" s="10"/>
      <c r="D5" s="10"/>
      <c r="E5" s="4"/>
      <c r="F5" s="13"/>
      <c r="G5" s="13"/>
      <c r="H5" s="13"/>
      <c r="I5" s="13"/>
      <c r="J5" s="14"/>
      <c r="K5" s="5" t="s">
        <v>33</v>
      </c>
    </row>
    <row r="6" spans="1:11" ht="28.5" customHeight="1">
      <c r="A6" s="12"/>
      <c r="B6" s="61" t="s">
        <v>34</v>
      </c>
      <c r="C6" s="61" t="s">
        <v>35</v>
      </c>
      <c r="D6" s="61" t="s">
        <v>18</v>
      </c>
      <c r="E6" s="61" t="s">
        <v>36</v>
      </c>
      <c r="F6" s="67" t="s">
        <v>19</v>
      </c>
      <c r="G6" s="67" t="s">
        <v>20</v>
      </c>
      <c r="H6" s="67" t="s">
        <v>21</v>
      </c>
      <c r="I6" s="76" t="s">
        <v>0</v>
      </c>
      <c r="J6" s="65" t="s">
        <v>1</v>
      </c>
      <c r="K6" s="66"/>
    </row>
    <row r="7" spans="1:13" ht="70.5" customHeight="1">
      <c r="A7" s="12"/>
      <c r="B7" s="62"/>
      <c r="C7" s="62"/>
      <c r="D7" s="62"/>
      <c r="E7" s="62"/>
      <c r="F7" s="68"/>
      <c r="G7" s="68"/>
      <c r="H7" s="68"/>
      <c r="I7" s="77"/>
      <c r="J7" s="6" t="s">
        <v>22</v>
      </c>
      <c r="K7" s="6" t="s">
        <v>23</v>
      </c>
      <c r="M7" s="26" t="s">
        <v>38</v>
      </c>
    </row>
    <row r="8" spans="1:11" ht="15">
      <c r="A8" s="12"/>
      <c r="B8" s="20">
        <v>1</v>
      </c>
      <c r="C8" s="20">
        <v>2</v>
      </c>
      <c r="D8" s="20">
        <v>3</v>
      </c>
      <c r="E8" s="20">
        <v>4</v>
      </c>
      <c r="F8" s="6">
        <v>5</v>
      </c>
      <c r="G8" s="6">
        <v>6</v>
      </c>
      <c r="H8" s="6">
        <v>7</v>
      </c>
      <c r="I8" s="22">
        <v>8</v>
      </c>
      <c r="J8" s="6">
        <v>9</v>
      </c>
      <c r="K8" s="6">
        <v>10</v>
      </c>
    </row>
    <row r="9" spans="2:12" ht="46.5">
      <c r="B9" s="16" t="s">
        <v>11</v>
      </c>
      <c r="C9" s="16"/>
      <c r="D9" s="16"/>
      <c r="E9" s="19" t="s">
        <v>12</v>
      </c>
      <c r="F9" s="21" t="s">
        <v>21</v>
      </c>
      <c r="G9" s="21"/>
      <c r="H9" s="53">
        <f>H10</f>
        <v>-31505384</v>
      </c>
      <c r="I9" s="53">
        <f>I10</f>
        <v>-31425384</v>
      </c>
      <c r="J9" s="53">
        <f>J10</f>
        <v>-80000</v>
      </c>
      <c r="K9" s="53">
        <f>K10</f>
        <v>-80000</v>
      </c>
      <c r="L9" s="34"/>
    </row>
    <row r="10" spans="2:12" ht="46.5">
      <c r="B10" s="16" t="s">
        <v>13</v>
      </c>
      <c r="C10" s="16"/>
      <c r="D10" s="16"/>
      <c r="E10" s="19" t="s">
        <v>12</v>
      </c>
      <c r="F10" s="21" t="s">
        <v>21</v>
      </c>
      <c r="G10" s="21"/>
      <c r="H10" s="53">
        <f>I10+J10</f>
        <v>-31505384</v>
      </c>
      <c r="I10" s="53">
        <f>I11+I12+I13+I14+I15+I16+I17+I18+I19+I20+I21+I22+I23</f>
        <v>-31425384</v>
      </c>
      <c r="J10" s="53">
        <f>J11+J12+J13+J14+J15+J16+J17+J18+J19+J20+J21+J22+J23</f>
        <v>-80000</v>
      </c>
      <c r="K10" s="53">
        <f>K11+K12+K13+K14+K15+K16+K17+K18+K19+K20+K21+K22+K23</f>
        <v>-80000</v>
      </c>
      <c r="L10" s="34"/>
    </row>
    <row r="11" spans="2:11" ht="31.5" customHeight="1">
      <c r="B11" s="39" t="s">
        <v>44</v>
      </c>
      <c r="C11" s="40">
        <v>3121</v>
      </c>
      <c r="D11" s="41" t="s">
        <v>4</v>
      </c>
      <c r="E11" s="42" t="s">
        <v>15</v>
      </c>
      <c r="F11" s="37" t="s">
        <v>45</v>
      </c>
      <c r="G11" s="38" t="s">
        <v>46</v>
      </c>
      <c r="H11" s="54">
        <f aca="true" t="shared" si="0" ref="H11:H23">I11+J11</f>
        <v>-252900</v>
      </c>
      <c r="I11" s="55">
        <v>-252900</v>
      </c>
      <c r="J11" s="55"/>
      <c r="K11" s="56"/>
    </row>
    <row r="12" spans="2:13" ht="49.5" customHeight="1">
      <c r="B12" s="39" t="s">
        <v>44</v>
      </c>
      <c r="C12" s="40">
        <v>3121</v>
      </c>
      <c r="D12" s="41" t="s">
        <v>3</v>
      </c>
      <c r="E12" s="42" t="s">
        <v>47</v>
      </c>
      <c r="F12" s="37" t="s">
        <v>48</v>
      </c>
      <c r="G12" s="38" t="s">
        <v>49</v>
      </c>
      <c r="H12" s="54">
        <f t="shared" si="0"/>
        <v>-2600</v>
      </c>
      <c r="I12" s="55">
        <v>-2600</v>
      </c>
      <c r="J12" s="55"/>
      <c r="K12" s="56"/>
      <c r="M12" s="25"/>
    </row>
    <row r="13" spans="2:13" ht="46.5">
      <c r="B13" s="39" t="s">
        <v>44</v>
      </c>
      <c r="C13" s="40">
        <v>3121</v>
      </c>
      <c r="D13" s="41" t="s">
        <v>3</v>
      </c>
      <c r="E13" s="42" t="s">
        <v>47</v>
      </c>
      <c r="F13" s="37" t="s">
        <v>50</v>
      </c>
      <c r="G13" s="38" t="s">
        <v>51</v>
      </c>
      <c r="H13" s="54">
        <f t="shared" si="0"/>
        <v>-5000</v>
      </c>
      <c r="I13" s="55">
        <v>-5000</v>
      </c>
      <c r="J13" s="55"/>
      <c r="K13" s="56"/>
      <c r="M13" s="25"/>
    </row>
    <row r="14" spans="2:13" ht="46.5">
      <c r="B14" s="39" t="s">
        <v>44</v>
      </c>
      <c r="C14" s="40">
        <v>3121</v>
      </c>
      <c r="D14" s="41" t="s">
        <v>3</v>
      </c>
      <c r="E14" s="42" t="s">
        <v>47</v>
      </c>
      <c r="F14" s="37" t="s">
        <v>52</v>
      </c>
      <c r="G14" s="38" t="s">
        <v>53</v>
      </c>
      <c r="H14" s="54">
        <f t="shared" si="0"/>
        <v>-37100</v>
      </c>
      <c r="I14" s="55">
        <v>-37100</v>
      </c>
      <c r="J14" s="55"/>
      <c r="K14" s="56"/>
      <c r="M14" s="25"/>
    </row>
    <row r="15" spans="2:13" ht="46.5">
      <c r="B15" s="39" t="s">
        <v>54</v>
      </c>
      <c r="C15" s="40">
        <v>3122</v>
      </c>
      <c r="D15" s="41" t="s">
        <v>3</v>
      </c>
      <c r="E15" s="42" t="s">
        <v>55</v>
      </c>
      <c r="F15" s="37" t="s">
        <v>50</v>
      </c>
      <c r="G15" s="38" t="s">
        <v>51</v>
      </c>
      <c r="H15" s="54">
        <f t="shared" si="0"/>
        <v>-25000</v>
      </c>
      <c r="I15" s="55">
        <v>-25000</v>
      </c>
      <c r="J15" s="55"/>
      <c r="K15" s="56"/>
      <c r="M15" s="25"/>
    </row>
    <row r="16" spans="2:13" ht="99.75" customHeight="1">
      <c r="B16" s="36" t="s">
        <v>28</v>
      </c>
      <c r="C16" s="36" t="s">
        <v>29</v>
      </c>
      <c r="D16" s="36" t="s">
        <v>3</v>
      </c>
      <c r="E16" s="47" t="s">
        <v>30</v>
      </c>
      <c r="F16" s="28" t="s">
        <v>31</v>
      </c>
      <c r="G16" s="28" t="s">
        <v>32</v>
      </c>
      <c r="H16" s="54">
        <f t="shared" si="0"/>
        <v>-5323964</v>
      </c>
      <c r="I16" s="57">
        <f>-11407640+6083676</f>
        <v>-5323964</v>
      </c>
      <c r="J16" s="55"/>
      <c r="K16" s="56"/>
      <c r="M16" s="25"/>
    </row>
    <row r="17" spans="2:13" ht="46.5">
      <c r="B17" s="39" t="s">
        <v>56</v>
      </c>
      <c r="C17" s="40">
        <v>3241</v>
      </c>
      <c r="D17" s="41" t="s">
        <v>4</v>
      </c>
      <c r="E17" s="42" t="s">
        <v>57</v>
      </c>
      <c r="F17" s="38" t="s">
        <v>31</v>
      </c>
      <c r="G17" s="38" t="s">
        <v>32</v>
      </c>
      <c r="H17" s="54">
        <f t="shared" si="0"/>
        <v>-901900</v>
      </c>
      <c r="I17" s="55">
        <v>-881900</v>
      </c>
      <c r="J17" s="55">
        <v>-20000</v>
      </c>
      <c r="K17" s="58">
        <v>-20000</v>
      </c>
      <c r="M17" s="25"/>
    </row>
    <row r="18" spans="2:13" ht="46.5">
      <c r="B18" s="39" t="s">
        <v>56</v>
      </c>
      <c r="C18" s="40">
        <v>3241</v>
      </c>
      <c r="D18" s="41" t="s">
        <v>4</v>
      </c>
      <c r="E18" s="42" t="s">
        <v>57</v>
      </c>
      <c r="F18" s="43" t="s">
        <v>16</v>
      </c>
      <c r="G18" s="38" t="s">
        <v>26</v>
      </c>
      <c r="H18" s="54">
        <f t="shared" si="0"/>
        <v>-14747260</v>
      </c>
      <c r="I18" s="55">
        <v>-14687260</v>
      </c>
      <c r="J18" s="55">
        <v>-60000</v>
      </c>
      <c r="K18" s="58">
        <v>-60000</v>
      </c>
      <c r="M18" s="25"/>
    </row>
    <row r="19" spans="2:13" ht="30.75">
      <c r="B19" s="39" t="s">
        <v>14</v>
      </c>
      <c r="C19" s="29">
        <v>3242</v>
      </c>
      <c r="D19" s="30" t="s">
        <v>4</v>
      </c>
      <c r="E19" s="31" t="s">
        <v>15</v>
      </c>
      <c r="F19" s="32" t="s">
        <v>16</v>
      </c>
      <c r="G19" s="28" t="s">
        <v>26</v>
      </c>
      <c r="H19" s="54">
        <f t="shared" si="0"/>
        <v>-8863560</v>
      </c>
      <c r="I19" s="57">
        <f>-8063560-800000</f>
        <v>-8863560</v>
      </c>
      <c r="J19" s="57"/>
      <c r="K19" s="56"/>
      <c r="M19" s="51"/>
    </row>
    <row r="20" spans="2:13" ht="30.75">
      <c r="B20" s="39" t="s">
        <v>14</v>
      </c>
      <c r="C20" s="40">
        <v>3242</v>
      </c>
      <c r="D20" s="41" t="s">
        <v>4</v>
      </c>
      <c r="E20" s="42" t="s">
        <v>15</v>
      </c>
      <c r="F20" s="44" t="s">
        <v>58</v>
      </c>
      <c r="G20" s="38" t="s">
        <v>59</v>
      </c>
      <c r="H20" s="54">
        <f t="shared" si="0"/>
        <v>-700000</v>
      </c>
      <c r="I20" s="55">
        <v>-700000</v>
      </c>
      <c r="J20" s="55"/>
      <c r="K20" s="56"/>
      <c r="M20" s="25"/>
    </row>
    <row r="21" spans="2:13" ht="46.5">
      <c r="B21" s="39" t="s">
        <v>14</v>
      </c>
      <c r="C21" s="40">
        <v>3242</v>
      </c>
      <c r="D21" s="41" t="s">
        <v>4</v>
      </c>
      <c r="E21" s="42" t="s">
        <v>15</v>
      </c>
      <c r="F21" s="43" t="s">
        <v>95</v>
      </c>
      <c r="G21" s="38" t="s">
        <v>60</v>
      </c>
      <c r="H21" s="54">
        <f t="shared" si="0"/>
        <v>-100000</v>
      </c>
      <c r="I21" s="55">
        <v>-100000</v>
      </c>
      <c r="J21" s="55"/>
      <c r="K21" s="56"/>
      <c r="M21" s="25"/>
    </row>
    <row r="22" spans="2:13" ht="46.5">
      <c r="B22" s="39" t="s">
        <v>14</v>
      </c>
      <c r="C22" s="39">
        <v>3242</v>
      </c>
      <c r="D22" s="39" t="s">
        <v>4</v>
      </c>
      <c r="E22" s="45" t="s">
        <v>15</v>
      </c>
      <c r="F22" s="46" t="s">
        <v>61</v>
      </c>
      <c r="G22" s="38" t="s">
        <v>62</v>
      </c>
      <c r="H22" s="54">
        <f t="shared" si="0"/>
        <v>-25000</v>
      </c>
      <c r="I22" s="55">
        <v>-25000</v>
      </c>
      <c r="J22" s="55"/>
      <c r="K22" s="56"/>
      <c r="M22" s="25"/>
    </row>
    <row r="23" spans="2:13" ht="78">
      <c r="B23" s="39" t="s">
        <v>63</v>
      </c>
      <c r="C23" s="39" t="s">
        <v>37</v>
      </c>
      <c r="D23" s="39" t="s">
        <v>7</v>
      </c>
      <c r="E23" s="45" t="s">
        <v>64</v>
      </c>
      <c r="F23" s="46" t="s">
        <v>65</v>
      </c>
      <c r="G23" s="38" t="s">
        <v>92</v>
      </c>
      <c r="H23" s="54">
        <f t="shared" si="0"/>
        <v>-521100</v>
      </c>
      <c r="I23" s="55">
        <f>-521100</f>
        <v>-521100</v>
      </c>
      <c r="J23" s="55"/>
      <c r="K23" s="56"/>
      <c r="M23" s="25"/>
    </row>
    <row r="24" spans="2:13" ht="62.25">
      <c r="B24" s="16" t="s">
        <v>11</v>
      </c>
      <c r="C24" s="16"/>
      <c r="D24" s="16"/>
      <c r="E24" s="35" t="s">
        <v>43</v>
      </c>
      <c r="F24" s="21" t="s">
        <v>21</v>
      </c>
      <c r="G24" s="21"/>
      <c r="H24" s="53">
        <f>H25</f>
        <v>60918512</v>
      </c>
      <c r="I24" s="53">
        <f>I25</f>
        <v>59820394</v>
      </c>
      <c r="J24" s="53">
        <f>J25</f>
        <v>1098118</v>
      </c>
      <c r="K24" s="53">
        <f>K25</f>
        <v>692000</v>
      </c>
      <c r="M24" s="25"/>
    </row>
    <row r="25" spans="2:13" ht="62.25">
      <c r="B25" s="16" t="s">
        <v>13</v>
      </c>
      <c r="C25" s="16"/>
      <c r="D25" s="16"/>
      <c r="E25" s="35" t="s">
        <v>43</v>
      </c>
      <c r="F25" s="21" t="s">
        <v>21</v>
      </c>
      <c r="G25" s="21"/>
      <c r="H25" s="53">
        <f>I25+J25</f>
        <v>60918512</v>
      </c>
      <c r="I25" s="53">
        <f>SUM(I26:I48)</f>
        <v>59820394</v>
      </c>
      <c r="J25" s="53">
        <f>SUM(J26:J48)</f>
        <v>1098118</v>
      </c>
      <c r="K25" s="53">
        <f>SUM(K26:K48)</f>
        <v>692000</v>
      </c>
      <c r="M25" s="25"/>
    </row>
    <row r="26" spans="2:13" ht="30.75">
      <c r="B26" s="39" t="s">
        <v>44</v>
      </c>
      <c r="C26" s="40">
        <v>3121</v>
      </c>
      <c r="D26" s="41" t="s">
        <v>4</v>
      </c>
      <c r="E26" s="42" t="s">
        <v>15</v>
      </c>
      <c r="F26" s="37" t="s">
        <v>45</v>
      </c>
      <c r="G26" s="38" t="s">
        <v>46</v>
      </c>
      <c r="H26" s="54">
        <f>I26+J26</f>
        <v>252900</v>
      </c>
      <c r="I26" s="59">
        <v>252900</v>
      </c>
      <c r="J26" s="59"/>
      <c r="K26" s="60"/>
      <c r="M26" s="25"/>
    </row>
    <row r="27" spans="2:13" ht="46.5">
      <c r="B27" s="39" t="s">
        <v>44</v>
      </c>
      <c r="C27" s="40">
        <v>3121</v>
      </c>
      <c r="D27" s="41" t="s">
        <v>3</v>
      </c>
      <c r="E27" s="42" t="s">
        <v>47</v>
      </c>
      <c r="F27" s="37" t="s">
        <v>48</v>
      </c>
      <c r="G27" s="38" t="s">
        <v>49</v>
      </c>
      <c r="H27" s="54">
        <f aca="true" t="shared" si="1" ref="H27:H47">I27+J27</f>
        <v>2600</v>
      </c>
      <c r="I27" s="59">
        <v>2600</v>
      </c>
      <c r="J27" s="59"/>
      <c r="K27" s="60"/>
      <c r="M27" s="25"/>
    </row>
    <row r="28" spans="2:13" ht="46.5">
      <c r="B28" s="39" t="s">
        <v>44</v>
      </c>
      <c r="C28" s="40">
        <v>3121</v>
      </c>
      <c r="D28" s="41" t="s">
        <v>3</v>
      </c>
      <c r="E28" s="42" t="s">
        <v>47</v>
      </c>
      <c r="F28" s="37" t="s">
        <v>50</v>
      </c>
      <c r="G28" s="38" t="s">
        <v>51</v>
      </c>
      <c r="H28" s="54">
        <f t="shared" si="1"/>
        <v>5000</v>
      </c>
      <c r="I28" s="59">
        <v>5000</v>
      </c>
      <c r="J28" s="59"/>
      <c r="K28" s="60"/>
      <c r="M28" s="25"/>
    </row>
    <row r="29" spans="2:13" ht="46.5">
      <c r="B29" s="39" t="s">
        <v>44</v>
      </c>
      <c r="C29" s="40">
        <v>3121</v>
      </c>
      <c r="D29" s="41" t="s">
        <v>3</v>
      </c>
      <c r="E29" s="42" t="s">
        <v>47</v>
      </c>
      <c r="F29" s="37" t="s">
        <v>52</v>
      </c>
      <c r="G29" s="38" t="s">
        <v>53</v>
      </c>
      <c r="H29" s="54">
        <f t="shared" si="1"/>
        <v>37100</v>
      </c>
      <c r="I29" s="59">
        <v>37100</v>
      </c>
      <c r="J29" s="59"/>
      <c r="K29" s="60"/>
      <c r="M29" s="25"/>
    </row>
    <row r="30" spans="2:13" ht="46.5">
      <c r="B30" s="39" t="s">
        <v>54</v>
      </c>
      <c r="C30" s="40">
        <v>3122</v>
      </c>
      <c r="D30" s="41" t="s">
        <v>3</v>
      </c>
      <c r="E30" s="42" t="s">
        <v>55</v>
      </c>
      <c r="F30" s="37" t="s">
        <v>50</v>
      </c>
      <c r="G30" s="38" t="s">
        <v>51</v>
      </c>
      <c r="H30" s="54">
        <f t="shared" si="1"/>
        <v>25000</v>
      </c>
      <c r="I30" s="59">
        <v>25000</v>
      </c>
      <c r="J30" s="59"/>
      <c r="K30" s="60"/>
      <c r="M30" s="25"/>
    </row>
    <row r="31" spans="2:13" ht="46.5">
      <c r="B31" s="52" t="s">
        <v>96</v>
      </c>
      <c r="C31" s="36" t="s">
        <v>67</v>
      </c>
      <c r="D31" s="36" t="s">
        <v>3</v>
      </c>
      <c r="E31" s="47" t="s">
        <v>68</v>
      </c>
      <c r="F31" s="37" t="s">
        <v>45</v>
      </c>
      <c r="G31" s="38" t="s">
        <v>46</v>
      </c>
      <c r="H31" s="54">
        <f t="shared" si="1"/>
        <v>1199000</v>
      </c>
      <c r="I31" s="57">
        <v>1199000</v>
      </c>
      <c r="J31" s="57"/>
      <c r="K31" s="54"/>
      <c r="M31" s="25"/>
    </row>
    <row r="32" spans="2:13" ht="30.75">
      <c r="B32" s="52" t="s">
        <v>97</v>
      </c>
      <c r="C32" s="36" t="s">
        <v>70</v>
      </c>
      <c r="D32" s="36" t="s">
        <v>3</v>
      </c>
      <c r="E32" s="47" t="s">
        <v>71</v>
      </c>
      <c r="F32" s="37" t="s">
        <v>45</v>
      </c>
      <c r="G32" s="38" t="s">
        <v>46</v>
      </c>
      <c r="H32" s="54">
        <f t="shared" si="1"/>
        <v>1855000</v>
      </c>
      <c r="I32" s="57">
        <v>1831000</v>
      </c>
      <c r="J32" s="55">
        <v>24000</v>
      </c>
      <c r="K32" s="57">
        <v>24000</v>
      </c>
      <c r="M32" s="25"/>
    </row>
    <row r="33" spans="2:13" ht="78">
      <c r="B33" s="36" t="s">
        <v>28</v>
      </c>
      <c r="C33" s="36" t="s">
        <v>29</v>
      </c>
      <c r="D33" s="36" t="s">
        <v>3</v>
      </c>
      <c r="E33" s="47" t="s">
        <v>30</v>
      </c>
      <c r="F33" s="28" t="s">
        <v>31</v>
      </c>
      <c r="G33" s="28" t="s">
        <v>32</v>
      </c>
      <c r="H33" s="54">
        <f t="shared" si="1"/>
        <v>5323964</v>
      </c>
      <c r="I33" s="57">
        <f>11407640-6083676</f>
        <v>5323964</v>
      </c>
      <c r="J33" s="59"/>
      <c r="K33" s="60"/>
      <c r="M33" s="25"/>
    </row>
    <row r="34" spans="2:13" ht="46.5">
      <c r="B34" s="39" t="s">
        <v>56</v>
      </c>
      <c r="C34" s="40">
        <v>3241</v>
      </c>
      <c r="D34" s="41" t="s">
        <v>4</v>
      </c>
      <c r="E34" s="42" t="s">
        <v>57</v>
      </c>
      <c r="F34" s="38" t="s">
        <v>31</v>
      </c>
      <c r="G34" s="38" t="s">
        <v>32</v>
      </c>
      <c r="H34" s="54">
        <f t="shared" si="1"/>
        <v>901900</v>
      </c>
      <c r="I34" s="55">
        <v>881900</v>
      </c>
      <c r="J34" s="55">
        <v>20000</v>
      </c>
      <c r="K34" s="58">
        <v>20000</v>
      </c>
      <c r="M34" s="25"/>
    </row>
    <row r="35" spans="2:13" ht="46.5">
      <c r="B35" s="39" t="s">
        <v>56</v>
      </c>
      <c r="C35" s="40">
        <v>3241</v>
      </c>
      <c r="D35" s="41" t="s">
        <v>4</v>
      </c>
      <c r="E35" s="42" t="s">
        <v>57</v>
      </c>
      <c r="F35" s="43" t="s">
        <v>16</v>
      </c>
      <c r="G35" s="38" t="s">
        <v>26</v>
      </c>
      <c r="H35" s="54">
        <f t="shared" si="1"/>
        <v>14747260</v>
      </c>
      <c r="I35" s="55">
        <v>14687260</v>
      </c>
      <c r="J35" s="55">
        <v>60000</v>
      </c>
      <c r="K35" s="58">
        <v>60000</v>
      </c>
      <c r="M35" s="25"/>
    </row>
    <row r="36" spans="2:13" ht="30.75">
      <c r="B36" s="39" t="s">
        <v>14</v>
      </c>
      <c r="C36" s="40">
        <v>3242</v>
      </c>
      <c r="D36" s="41" t="s">
        <v>4</v>
      </c>
      <c r="E36" s="42" t="s">
        <v>15</v>
      </c>
      <c r="F36" s="43" t="s">
        <v>16</v>
      </c>
      <c r="G36" s="38" t="s">
        <v>26</v>
      </c>
      <c r="H36" s="54">
        <f>I36+J36</f>
        <v>8863560</v>
      </c>
      <c r="I36" s="57">
        <f>8063560+800000</f>
        <v>8863560</v>
      </c>
      <c r="J36" s="55"/>
      <c r="K36" s="56"/>
      <c r="M36" s="25"/>
    </row>
    <row r="37" spans="2:13" ht="30.75">
      <c r="B37" s="39" t="s">
        <v>14</v>
      </c>
      <c r="C37" s="40">
        <v>3242</v>
      </c>
      <c r="D37" s="41" t="s">
        <v>4</v>
      </c>
      <c r="E37" s="42" t="s">
        <v>15</v>
      </c>
      <c r="F37" s="44" t="s">
        <v>58</v>
      </c>
      <c r="G37" s="38" t="s">
        <v>59</v>
      </c>
      <c r="H37" s="54">
        <f t="shared" si="1"/>
        <v>700000</v>
      </c>
      <c r="I37" s="55">
        <v>700000</v>
      </c>
      <c r="J37" s="55"/>
      <c r="K37" s="56"/>
      <c r="M37" s="25"/>
    </row>
    <row r="38" spans="2:13" ht="46.5">
      <c r="B38" s="39" t="s">
        <v>14</v>
      </c>
      <c r="C38" s="40">
        <v>3242</v>
      </c>
      <c r="D38" s="41" t="s">
        <v>4</v>
      </c>
      <c r="E38" s="42" t="s">
        <v>15</v>
      </c>
      <c r="F38" s="43" t="s">
        <v>95</v>
      </c>
      <c r="G38" s="38" t="s">
        <v>60</v>
      </c>
      <c r="H38" s="54">
        <f t="shared" si="1"/>
        <v>100000</v>
      </c>
      <c r="I38" s="55">
        <v>100000</v>
      </c>
      <c r="J38" s="55"/>
      <c r="K38" s="56"/>
      <c r="M38" s="25"/>
    </row>
    <row r="39" spans="2:13" ht="46.5">
      <c r="B39" s="39" t="s">
        <v>14</v>
      </c>
      <c r="C39" s="39">
        <v>3242</v>
      </c>
      <c r="D39" s="39" t="s">
        <v>4</v>
      </c>
      <c r="E39" s="45" t="s">
        <v>15</v>
      </c>
      <c r="F39" s="46" t="s">
        <v>61</v>
      </c>
      <c r="G39" s="38" t="s">
        <v>62</v>
      </c>
      <c r="H39" s="54">
        <f>I39+J39</f>
        <v>25000</v>
      </c>
      <c r="I39" s="55">
        <v>25000</v>
      </c>
      <c r="J39" s="55"/>
      <c r="K39" s="56"/>
      <c r="M39" s="25"/>
    </row>
    <row r="40" spans="2:13" ht="46.5">
      <c r="B40" s="52" t="s">
        <v>98</v>
      </c>
      <c r="C40" s="36" t="s">
        <v>73</v>
      </c>
      <c r="D40" s="36" t="s">
        <v>2</v>
      </c>
      <c r="E40" s="47" t="s">
        <v>74</v>
      </c>
      <c r="F40" s="38" t="s">
        <v>75</v>
      </c>
      <c r="G40" s="38" t="s">
        <v>25</v>
      </c>
      <c r="H40" s="54">
        <f t="shared" si="1"/>
        <v>7512854</v>
      </c>
      <c r="I40" s="55">
        <v>7212854</v>
      </c>
      <c r="J40" s="55">
        <v>300000</v>
      </c>
      <c r="K40" s="58">
        <v>300000</v>
      </c>
      <c r="M40" s="25"/>
    </row>
    <row r="41" spans="2:13" ht="46.5">
      <c r="B41" s="52" t="s">
        <v>99</v>
      </c>
      <c r="C41" s="36" t="s">
        <v>77</v>
      </c>
      <c r="D41" s="36" t="s">
        <v>2</v>
      </c>
      <c r="E41" s="47" t="s">
        <v>78</v>
      </c>
      <c r="F41" s="38" t="s">
        <v>75</v>
      </c>
      <c r="G41" s="38" t="s">
        <v>25</v>
      </c>
      <c r="H41" s="54">
        <f t="shared" si="1"/>
        <v>288000</v>
      </c>
      <c r="I41" s="55"/>
      <c r="J41" s="55">
        <v>288000</v>
      </c>
      <c r="K41" s="58">
        <v>288000</v>
      </c>
      <c r="M41" s="25"/>
    </row>
    <row r="42" spans="2:13" ht="78">
      <c r="B42" s="52" t="s">
        <v>100</v>
      </c>
      <c r="C42" s="36" t="s">
        <v>9</v>
      </c>
      <c r="D42" s="36" t="s">
        <v>2</v>
      </c>
      <c r="E42" s="47" t="s">
        <v>10</v>
      </c>
      <c r="F42" s="38" t="s">
        <v>75</v>
      </c>
      <c r="G42" s="38" t="s">
        <v>25</v>
      </c>
      <c r="H42" s="54">
        <f t="shared" si="1"/>
        <v>10050000</v>
      </c>
      <c r="I42" s="55">
        <f>9630000+420000</f>
        <v>10050000</v>
      </c>
      <c r="J42" s="55"/>
      <c r="K42" s="56"/>
      <c r="M42" s="25"/>
    </row>
    <row r="43" spans="2:13" ht="78">
      <c r="B43" s="52" t="s">
        <v>101</v>
      </c>
      <c r="C43" s="36" t="s">
        <v>80</v>
      </c>
      <c r="D43" s="36" t="s">
        <v>2</v>
      </c>
      <c r="E43" s="47" t="s">
        <v>81</v>
      </c>
      <c r="F43" s="38" t="s">
        <v>75</v>
      </c>
      <c r="G43" s="38" t="s">
        <v>25</v>
      </c>
      <c r="H43" s="54">
        <f>I43+J43</f>
        <v>88500</v>
      </c>
      <c r="I43" s="55">
        <v>88500</v>
      </c>
      <c r="J43" s="55"/>
      <c r="K43" s="56"/>
      <c r="M43" s="25"/>
    </row>
    <row r="44" spans="2:13" ht="46.5">
      <c r="B44" s="52" t="s">
        <v>102</v>
      </c>
      <c r="C44" s="36" t="s">
        <v>82</v>
      </c>
      <c r="D44" s="36" t="s">
        <v>2</v>
      </c>
      <c r="E44" s="47" t="s">
        <v>83</v>
      </c>
      <c r="F44" s="38" t="s">
        <v>75</v>
      </c>
      <c r="G44" s="38" t="s">
        <v>25</v>
      </c>
      <c r="H44" s="54">
        <f t="shared" si="1"/>
        <v>1382800</v>
      </c>
      <c r="I44" s="55">
        <v>1382800</v>
      </c>
      <c r="J44" s="55"/>
      <c r="K44" s="56"/>
      <c r="M44" s="25"/>
    </row>
    <row r="45" spans="2:13" ht="46.5">
      <c r="B45" s="52" t="s">
        <v>104</v>
      </c>
      <c r="C45" s="36" t="s">
        <v>85</v>
      </c>
      <c r="D45" s="36" t="s">
        <v>2</v>
      </c>
      <c r="E45" s="47" t="s">
        <v>86</v>
      </c>
      <c r="F45" s="38" t="s">
        <v>75</v>
      </c>
      <c r="G45" s="38" t="s">
        <v>25</v>
      </c>
      <c r="H45" s="54">
        <f t="shared" si="1"/>
        <v>6418656</v>
      </c>
      <c r="I45" s="55">
        <v>6418656</v>
      </c>
      <c r="J45" s="55"/>
      <c r="K45" s="56"/>
      <c r="M45" s="25"/>
    </row>
    <row r="46" spans="2:13" ht="62.25">
      <c r="B46" s="52" t="s">
        <v>105</v>
      </c>
      <c r="C46" s="36" t="s">
        <v>88</v>
      </c>
      <c r="D46" s="36" t="s">
        <v>41</v>
      </c>
      <c r="E46" s="47" t="s">
        <v>89</v>
      </c>
      <c r="F46" s="38" t="s">
        <v>42</v>
      </c>
      <c r="G46" s="38" t="s">
        <v>90</v>
      </c>
      <c r="H46" s="54">
        <f>I46+J46</f>
        <v>406118</v>
      </c>
      <c r="I46" s="55"/>
      <c r="J46" s="55">
        <v>406118</v>
      </c>
      <c r="K46" s="56"/>
      <c r="M46" s="25"/>
    </row>
    <row r="47" spans="2:13" ht="78">
      <c r="B47" s="39" t="s">
        <v>63</v>
      </c>
      <c r="C47" s="39" t="s">
        <v>37</v>
      </c>
      <c r="D47" s="39" t="s">
        <v>7</v>
      </c>
      <c r="E47" s="45" t="s">
        <v>64</v>
      </c>
      <c r="F47" s="50" t="s">
        <v>65</v>
      </c>
      <c r="G47" s="38" t="s">
        <v>92</v>
      </c>
      <c r="H47" s="54">
        <f t="shared" si="1"/>
        <v>679300</v>
      </c>
      <c r="I47" s="55">
        <f>521100+158200</f>
        <v>679300</v>
      </c>
      <c r="J47" s="59"/>
      <c r="K47" s="60"/>
      <c r="M47" s="25"/>
    </row>
    <row r="48" spans="2:13" ht="46.5">
      <c r="B48" s="52" t="s">
        <v>63</v>
      </c>
      <c r="C48" s="36" t="s">
        <v>37</v>
      </c>
      <c r="D48" s="36" t="s">
        <v>7</v>
      </c>
      <c r="E48" s="49" t="s">
        <v>64</v>
      </c>
      <c r="F48" s="48" t="s">
        <v>93</v>
      </c>
      <c r="G48" s="38" t="s">
        <v>94</v>
      </c>
      <c r="H48" s="54">
        <f>I48+J48</f>
        <v>54000</v>
      </c>
      <c r="I48" s="55">
        <v>54000</v>
      </c>
      <c r="J48" s="55"/>
      <c r="K48" s="56"/>
      <c r="M48" s="25"/>
    </row>
    <row r="49" spans="2:11" ht="46.5">
      <c r="B49" s="16" t="s">
        <v>6</v>
      </c>
      <c r="C49" s="16"/>
      <c r="D49" s="16"/>
      <c r="E49" s="19" t="s">
        <v>17</v>
      </c>
      <c r="F49" s="21" t="s">
        <v>21</v>
      </c>
      <c r="G49" s="21"/>
      <c r="H49" s="53">
        <f>H50</f>
        <v>-29413128</v>
      </c>
      <c r="I49" s="53">
        <f>I50</f>
        <v>-28395010</v>
      </c>
      <c r="J49" s="53">
        <f>J50</f>
        <v>-1018118</v>
      </c>
      <c r="K49" s="53">
        <f>K50</f>
        <v>-612000</v>
      </c>
    </row>
    <row r="50" spans="1:11" s="18" customFormat="1" ht="46.5">
      <c r="A50" s="17"/>
      <c r="B50" s="16" t="s">
        <v>6</v>
      </c>
      <c r="C50" s="16"/>
      <c r="D50" s="16"/>
      <c r="E50" s="19" t="s">
        <v>17</v>
      </c>
      <c r="F50" s="21" t="s">
        <v>21</v>
      </c>
      <c r="G50" s="21"/>
      <c r="H50" s="53">
        <f aca="true" t="shared" si="2" ref="H50:H61">I50+J50</f>
        <v>-29413128</v>
      </c>
      <c r="I50" s="53">
        <f>I51+I52+I53+I54+I55+I56+I57+I58+I59+I60+I61</f>
        <v>-28395010</v>
      </c>
      <c r="J50" s="53">
        <f>J51+J52+J53+J54+J55+J56+J57+J58+J59+J60+J61</f>
        <v>-1018118</v>
      </c>
      <c r="K50" s="53">
        <f>K51+K52+K53+K54+K55+K56+K57+K58+K59+K60+K61</f>
        <v>-612000</v>
      </c>
    </row>
    <row r="51" spans="2:12" ht="60.75" customHeight="1">
      <c r="B51" s="36" t="s">
        <v>66</v>
      </c>
      <c r="C51" s="36" t="s">
        <v>67</v>
      </c>
      <c r="D51" s="36" t="s">
        <v>3</v>
      </c>
      <c r="E51" s="47" t="s">
        <v>68</v>
      </c>
      <c r="F51" s="37" t="s">
        <v>45</v>
      </c>
      <c r="G51" s="38" t="s">
        <v>46</v>
      </c>
      <c r="H51" s="54">
        <f t="shared" si="2"/>
        <v>-1199000</v>
      </c>
      <c r="I51" s="57">
        <v>-1199000</v>
      </c>
      <c r="J51" s="57"/>
      <c r="K51" s="54"/>
      <c r="L51" s="26"/>
    </row>
    <row r="52" spans="2:12" ht="30.75">
      <c r="B52" s="36" t="s">
        <v>69</v>
      </c>
      <c r="C52" s="36" t="s">
        <v>70</v>
      </c>
      <c r="D52" s="36" t="s">
        <v>3</v>
      </c>
      <c r="E52" s="47" t="s">
        <v>71</v>
      </c>
      <c r="F52" s="37" t="s">
        <v>45</v>
      </c>
      <c r="G52" s="38" t="s">
        <v>46</v>
      </c>
      <c r="H52" s="54">
        <f t="shared" si="2"/>
        <v>-1855000</v>
      </c>
      <c r="I52" s="57">
        <v>-1831000</v>
      </c>
      <c r="J52" s="55">
        <v>-24000</v>
      </c>
      <c r="K52" s="57">
        <v>-24000</v>
      </c>
      <c r="L52" s="26"/>
    </row>
    <row r="53" spans="2:12" ht="46.5">
      <c r="B53" s="36" t="s">
        <v>72</v>
      </c>
      <c r="C53" s="36" t="s">
        <v>73</v>
      </c>
      <c r="D53" s="36" t="s">
        <v>2</v>
      </c>
      <c r="E53" s="47" t="s">
        <v>74</v>
      </c>
      <c r="F53" s="38" t="s">
        <v>75</v>
      </c>
      <c r="G53" s="38" t="s">
        <v>25</v>
      </c>
      <c r="H53" s="54">
        <f t="shared" si="2"/>
        <v>-7512854</v>
      </c>
      <c r="I53" s="55">
        <v>-7212854</v>
      </c>
      <c r="J53" s="55">
        <v>-300000</v>
      </c>
      <c r="K53" s="58">
        <v>-300000</v>
      </c>
      <c r="L53" s="26"/>
    </row>
    <row r="54" spans="2:12" ht="63.75" customHeight="1">
      <c r="B54" s="36" t="s">
        <v>76</v>
      </c>
      <c r="C54" s="36" t="s">
        <v>77</v>
      </c>
      <c r="D54" s="36" t="s">
        <v>2</v>
      </c>
      <c r="E54" s="47" t="s">
        <v>78</v>
      </c>
      <c r="F54" s="38" t="s">
        <v>75</v>
      </c>
      <c r="G54" s="38" t="s">
        <v>25</v>
      </c>
      <c r="H54" s="54">
        <f t="shared" si="2"/>
        <v>-288000</v>
      </c>
      <c r="I54" s="55"/>
      <c r="J54" s="55">
        <v>-288000</v>
      </c>
      <c r="K54" s="58">
        <v>-288000</v>
      </c>
      <c r="L54" s="26"/>
    </row>
    <row r="55" spans="2:12" ht="95.25" customHeight="1">
      <c r="B55" s="36" t="s">
        <v>8</v>
      </c>
      <c r="C55" s="36" t="s">
        <v>9</v>
      </c>
      <c r="D55" s="36" t="s">
        <v>2</v>
      </c>
      <c r="E55" s="47" t="s">
        <v>10</v>
      </c>
      <c r="F55" s="38" t="s">
        <v>75</v>
      </c>
      <c r="G55" s="38" t="s">
        <v>25</v>
      </c>
      <c r="H55" s="54">
        <f t="shared" si="2"/>
        <v>-10050000</v>
      </c>
      <c r="I55" s="55">
        <f>-9630000-420000</f>
        <v>-10050000</v>
      </c>
      <c r="J55" s="55"/>
      <c r="K55" s="56"/>
      <c r="L55" s="26"/>
    </row>
    <row r="56" spans="2:12" ht="96.75" customHeight="1">
      <c r="B56" s="36" t="s">
        <v>79</v>
      </c>
      <c r="C56" s="36" t="s">
        <v>80</v>
      </c>
      <c r="D56" s="36" t="s">
        <v>2</v>
      </c>
      <c r="E56" s="47" t="s">
        <v>81</v>
      </c>
      <c r="F56" s="38" t="s">
        <v>75</v>
      </c>
      <c r="G56" s="38" t="s">
        <v>25</v>
      </c>
      <c r="H56" s="54">
        <f t="shared" si="2"/>
        <v>-88500</v>
      </c>
      <c r="I56" s="55">
        <v>-88500</v>
      </c>
      <c r="J56" s="55"/>
      <c r="K56" s="56"/>
      <c r="L56" s="26"/>
    </row>
    <row r="57" spans="2:12" ht="83.25" customHeight="1">
      <c r="B57" s="36" t="s">
        <v>103</v>
      </c>
      <c r="C57" s="36" t="s">
        <v>82</v>
      </c>
      <c r="D57" s="36" t="s">
        <v>2</v>
      </c>
      <c r="E57" s="47" t="s">
        <v>83</v>
      </c>
      <c r="F57" s="38" t="s">
        <v>75</v>
      </c>
      <c r="G57" s="38" t="s">
        <v>25</v>
      </c>
      <c r="H57" s="54">
        <f t="shared" si="2"/>
        <v>-1382800</v>
      </c>
      <c r="I57" s="55">
        <v>-1382800</v>
      </c>
      <c r="J57" s="55"/>
      <c r="K57" s="56"/>
      <c r="L57" s="26"/>
    </row>
    <row r="58" spans="2:12" ht="66.75" customHeight="1">
      <c r="B58" s="36" t="s">
        <v>84</v>
      </c>
      <c r="C58" s="36" t="s">
        <v>85</v>
      </c>
      <c r="D58" s="36" t="s">
        <v>2</v>
      </c>
      <c r="E58" s="47" t="s">
        <v>86</v>
      </c>
      <c r="F58" s="38" t="s">
        <v>75</v>
      </c>
      <c r="G58" s="38" t="s">
        <v>25</v>
      </c>
      <c r="H58" s="54">
        <f t="shared" si="2"/>
        <v>-6418656</v>
      </c>
      <c r="I58" s="55">
        <v>-6418656</v>
      </c>
      <c r="J58" s="55"/>
      <c r="K58" s="56"/>
      <c r="L58" s="26"/>
    </row>
    <row r="59" spans="2:12" ht="64.5" customHeight="1">
      <c r="B59" s="36" t="s">
        <v>87</v>
      </c>
      <c r="C59" s="36" t="s">
        <v>88</v>
      </c>
      <c r="D59" s="36" t="s">
        <v>41</v>
      </c>
      <c r="E59" s="47" t="s">
        <v>89</v>
      </c>
      <c r="F59" s="38" t="s">
        <v>42</v>
      </c>
      <c r="G59" s="38" t="s">
        <v>90</v>
      </c>
      <c r="H59" s="54">
        <f t="shared" si="2"/>
        <v>-406118</v>
      </c>
      <c r="I59" s="55"/>
      <c r="J59" s="55">
        <v>-406118</v>
      </c>
      <c r="K59" s="56"/>
      <c r="L59" s="26"/>
    </row>
    <row r="60" spans="2:12" ht="80.25" customHeight="1">
      <c r="B60" s="36" t="s">
        <v>91</v>
      </c>
      <c r="C60" s="36" t="s">
        <v>37</v>
      </c>
      <c r="D60" s="36" t="s">
        <v>7</v>
      </c>
      <c r="E60" s="49" t="s">
        <v>64</v>
      </c>
      <c r="F60" s="38" t="s">
        <v>65</v>
      </c>
      <c r="G60" s="38" t="s">
        <v>92</v>
      </c>
      <c r="H60" s="54">
        <f t="shared" si="2"/>
        <v>-158200</v>
      </c>
      <c r="I60" s="55">
        <v>-158200</v>
      </c>
      <c r="J60" s="55"/>
      <c r="K60" s="56"/>
      <c r="L60" s="26"/>
    </row>
    <row r="61" spans="2:12" ht="46.5">
      <c r="B61" s="36" t="s">
        <v>91</v>
      </c>
      <c r="C61" s="36" t="s">
        <v>37</v>
      </c>
      <c r="D61" s="36" t="s">
        <v>7</v>
      </c>
      <c r="E61" s="49" t="s">
        <v>64</v>
      </c>
      <c r="F61" s="48" t="s">
        <v>93</v>
      </c>
      <c r="G61" s="38" t="s">
        <v>94</v>
      </c>
      <c r="H61" s="54">
        <f t="shared" si="2"/>
        <v>-54000</v>
      </c>
      <c r="I61" s="55">
        <v>-54000</v>
      </c>
      <c r="J61" s="55"/>
      <c r="K61" s="56"/>
      <c r="L61" s="26"/>
    </row>
    <row r="62" spans="2:11" ht="17.25">
      <c r="B62" s="7"/>
      <c r="C62" s="7"/>
      <c r="D62" s="11"/>
      <c r="E62" s="23" t="s">
        <v>24</v>
      </c>
      <c r="F62" s="8"/>
      <c r="G62" s="8"/>
      <c r="H62" s="33">
        <f>I62+J62</f>
        <v>0</v>
      </c>
      <c r="I62" s="33">
        <f>I9+I24+I49</f>
        <v>0</v>
      </c>
      <c r="J62" s="33">
        <f>J9+J24+J49</f>
        <v>0</v>
      </c>
      <c r="K62" s="33">
        <f>K9+K24+K49</f>
        <v>0</v>
      </c>
    </row>
    <row r="64" spans="2:11" ht="17.25">
      <c r="B64" s="64" t="s">
        <v>5</v>
      </c>
      <c r="C64" s="64"/>
      <c r="D64" s="64"/>
      <c r="E64" s="64"/>
      <c r="F64" s="27"/>
      <c r="G64" s="27"/>
      <c r="H64" s="73" t="s">
        <v>39</v>
      </c>
      <c r="I64" s="74"/>
      <c r="J64" s="74"/>
      <c r="K64" s="74"/>
    </row>
    <row r="65" spans="2:16" ht="20.25" customHeight="1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15"/>
      <c r="M65" s="15"/>
      <c r="N65" s="15"/>
      <c r="O65" s="15"/>
      <c r="P65" s="15"/>
    </row>
    <row r="66" spans="2:16" ht="19.5" customHeight="1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15"/>
      <c r="M66" s="15"/>
      <c r="N66" s="15"/>
      <c r="O66" s="15"/>
      <c r="P66" s="15"/>
    </row>
  </sheetData>
  <sheetProtection/>
  <mergeCells count="17">
    <mergeCell ref="B2:I2"/>
    <mergeCell ref="B3:C3"/>
    <mergeCell ref="B4:C4"/>
    <mergeCell ref="H64:K64"/>
    <mergeCell ref="G1:K1"/>
    <mergeCell ref="G6:G7"/>
    <mergeCell ref="H6:H7"/>
    <mergeCell ref="I6:I7"/>
    <mergeCell ref="B6:B7"/>
    <mergeCell ref="C6:C7"/>
    <mergeCell ref="D6:D7"/>
    <mergeCell ref="B65:K65"/>
    <mergeCell ref="B66:K66"/>
    <mergeCell ref="B64:E64"/>
    <mergeCell ref="J6:K6"/>
    <mergeCell ref="F6:F7"/>
    <mergeCell ref="E6:E7"/>
  </mergeCells>
  <printOptions/>
  <pageMargins left="0.6692913385826772" right="0.5118110236220472" top="0.7480314960629921" bottom="0.35433070866141736" header="0.35433070866141736" footer="0.35433070866141736"/>
  <pageSetup fitToHeight="32" horizontalDpi="600" verticalDpi="600" orientation="landscape" paperSize="9" scale="60" r:id="rId1"/>
  <headerFooter differentFirst="1" alignWithMargins="0">
    <oddHeader>&amp;C&amp;P</oddHeader>
  </headerFooter>
  <rowBreaks count="1" manualBreakCount="1">
    <brk id="6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Tetyana_T</cp:lastModifiedBy>
  <cp:lastPrinted>2020-08-26T11:50:51Z</cp:lastPrinted>
  <dcterms:created xsi:type="dcterms:W3CDTF">2014-01-17T10:52:16Z</dcterms:created>
  <dcterms:modified xsi:type="dcterms:W3CDTF">2020-08-28T07:36:55Z</dcterms:modified>
  <cp:category/>
  <cp:version/>
  <cp:contentType/>
  <cp:contentStatus/>
</cp:coreProperties>
</file>