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601" activeTab="1"/>
  </bookViews>
  <sheets>
    <sheet name="с-ф  доходи" sheetId="1" r:id="rId1"/>
    <sheet name=" видатки с-ф" sheetId="2" r:id="rId2"/>
  </sheets>
  <definedNames>
    <definedName name="DATABASE" localSheetId="1">' видатки с-ф'!$A$10:$A$27</definedName>
    <definedName name="DATABASE" localSheetId="0">'с-ф  доходи'!$A$9:$A$17</definedName>
    <definedName name="_xlnm.Print_Titles" localSheetId="1">' видатки с-ф'!$5:$7</definedName>
    <definedName name="_xlnm.Print_Titles" localSheetId="0">'с-ф  доходи'!$5:$8</definedName>
    <definedName name="_xlnm.Print_Area" localSheetId="1">' видатки с-ф'!$A$1:$E$48</definedName>
    <definedName name="_xlnm.Print_Area" localSheetId="0">'с-ф  доходи'!$A$1:$E$29</definedName>
  </definedNames>
  <calcPr fullCalcOnLoad="1"/>
</workbook>
</file>

<file path=xl/sharedStrings.xml><?xml version="1.0" encoding="utf-8"?>
<sst xmlns="http://schemas.openxmlformats.org/spreadsheetml/2006/main" count="81" uniqueCount="72">
  <si>
    <t>обласного бюджету Рівненської області</t>
  </si>
  <si>
    <t>( тис.грн. )</t>
  </si>
  <si>
    <t>Видатки</t>
  </si>
  <si>
    <t>Освiта</t>
  </si>
  <si>
    <t>Охорона здоров'я</t>
  </si>
  <si>
    <t>Соцiальний захист та соцiальне забезпечення</t>
  </si>
  <si>
    <t>Фiзична культура i спорт</t>
  </si>
  <si>
    <t>ВСЬОГО ВИДАТКІВ</t>
  </si>
  <si>
    <t>Доходи</t>
  </si>
  <si>
    <t>РАЗОМ ВЛАСНІ ДОХОДИ</t>
  </si>
  <si>
    <t>ВСЬОГО ДОХОДІВ</t>
  </si>
  <si>
    <t>Відх. виконання до плану на рік</t>
  </si>
  <si>
    <t>Субвенції з державного бюджету місцевим бюджетам - разом</t>
  </si>
  <si>
    <t>Відсоток виконання до плану на рік</t>
  </si>
  <si>
    <t>гр.3-гр.2</t>
  </si>
  <si>
    <t>Податок з власників транспортних засобів та інших самохідних машин і механізмів</t>
  </si>
  <si>
    <t>Власні надходження бюджетних установ</t>
  </si>
  <si>
    <t>Збір за забруднення навколишнього природного середовища</t>
  </si>
  <si>
    <t>Державне управління</t>
  </si>
  <si>
    <t>Культура i мистецтво</t>
  </si>
  <si>
    <t>Інші послуги, пов"язані з економічною діяльністю (внески органів місцевого самоврядування у статутні фонди )</t>
  </si>
  <si>
    <t>Цільові фонди ( фонд охорони навколишнього природного середовища )</t>
  </si>
  <si>
    <t>РАЗОМ ВИДАТКІВ</t>
  </si>
  <si>
    <t>відсоток виконання до призначень на рік</t>
  </si>
  <si>
    <t>Відх. виконання до призначень на рік</t>
  </si>
  <si>
    <t>(тис.грн.)</t>
  </si>
  <si>
    <r>
      <t xml:space="preserve">ВСЬОГО  </t>
    </r>
    <r>
      <rPr>
        <i/>
        <sz val="16"/>
        <rFont val="Arial Cyr"/>
        <family val="0"/>
      </rPr>
      <t>( з урахуванням кредитування )</t>
    </r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</si>
  <si>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міських, міст республіканського в Автономній Республіці Крим і обласного значення,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</si>
  <si>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Субвенція з державного бюджету місцевим бюджетам на будівництво, реконструкцію, ремонт автомобільних доріг комунальної власності</t>
  </si>
  <si>
    <t>Охорона навколишнього природного середовища та ядерна безпека</t>
  </si>
  <si>
    <t>в т.ч. за рахунок субвенції з державного бюджету місцевим бюджетам на будівництво газопроводів-відводів і газифікацію населених пунктів, в першу чергу сільських</t>
  </si>
  <si>
    <t>в т.ч. за рахунок субвенції з державного бюджету місцевим бюджетам на будівництво, реконструкцію, ремонт автомобільних доріг комунальної власності</t>
  </si>
  <si>
    <r>
      <t>Кредитування бюджету</t>
    </r>
    <r>
      <rPr>
        <sz val="12"/>
        <rFont val="Arial Cyr"/>
        <family val="2"/>
      </rPr>
      <t xml:space="preserve">  (повернення бюджетних позичок, повернення та надання  пільгового кредиту індивідуальним сільським забудовникам ) </t>
    </r>
  </si>
  <si>
    <t xml:space="preserve">  капітальні вкладення</t>
  </si>
  <si>
    <t xml:space="preserve">  заходи з упередження аварій та запобігання техногенних катастроф у житлово-комунальному господарстві</t>
  </si>
  <si>
    <t>Будівництво, в т.ч:</t>
  </si>
  <si>
    <t>Субвенція з державного бюджету на придбання шкільних автобусів для перевезення дітей, що проживають у сільській місцевості</t>
  </si>
  <si>
    <t xml:space="preserve">Аналіз виконання видатків спеціального фонду  </t>
  </si>
  <si>
    <t xml:space="preserve">Аналіз виконання доходів спеціального фонду </t>
  </si>
  <si>
    <t xml:space="preserve">  збереження, розвиток, реконструкція та реставрація пам'яток історії та культури</t>
  </si>
  <si>
    <t>Житлово-комунальне господарство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</si>
  <si>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</t>
  </si>
  <si>
    <t>Інші неподаткові надходження</t>
  </si>
  <si>
    <t>Затверджено на 2011 рік з урахуванням змін</t>
  </si>
  <si>
    <t>Затверджено на 2011 рік з урахуванням змін (кошторисні призначення)</t>
  </si>
  <si>
    <t>Субвенція з державного бюджету місцевим бюджетам на  придбання витратних матеріалів та медичного обладнання для закладів охорони здоров'я</t>
  </si>
  <si>
    <t>Збір за першу реєстрацію транспортного засобу</t>
  </si>
  <si>
    <t>Екологічний податок</t>
  </si>
  <si>
    <t>Доходи від  власності та підприємницької діяльності</t>
  </si>
  <si>
    <t>Кошти від відчуження майна, що належить Автономній Республіці Крим та майна, що перебуває в комунальній власності  </t>
  </si>
  <si>
    <t>Інші субвенції, в т.ч.:</t>
  </si>
  <si>
    <t>на обласну програму забезпечення загальноосвітніх, професійно-технічних і вищих навчальних закладів сучасними технічними засобами навчання з природничо-математичних і технологічних дисциплін</t>
  </si>
  <si>
    <t>на експлуатаційне утримання доріг загального користування місцевого значення</t>
  </si>
  <si>
    <t>на ремонт доріг загального користування місцевого значення, комунальних доріг і придбання дорожньої техніки</t>
  </si>
  <si>
    <t>на соціально-економічний розвиток м.Острога на реконструкцію приміщень по вул.Вишенського,42 під дошкільний заклад</t>
  </si>
  <si>
    <t>на виконання програми електрифікації новозбудованих вулиць сільських населених пунктів області на період до 2015 року</t>
  </si>
  <si>
    <t>на проведення щорічного обласного конкурсу проектів розвитку територіальних громад області</t>
  </si>
  <si>
    <t>Інші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</si>
  <si>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проживаї на території зони спостереження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</si>
  <si>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</si>
  <si>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Видатки, не вiднесенi до основних груп</t>
  </si>
  <si>
    <t>районному бюджету Здолбунівського р-ну на будівництво меморіального комплексу "Героям Гурбинської битви" біля урочища Гурби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</si>
  <si>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</t>
  </si>
  <si>
    <t>на будівництво та реконструкцію культових споруд</t>
  </si>
  <si>
    <t>для придбання житла для багатодітної сім'ї Герасимчук Г.С., яка проживає в с.Стадники Острозького району</t>
  </si>
  <si>
    <t>на реконструкцію дитячого садка по вул.Л.Українки, 14а в селі курозвани Гощанського району</t>
  </si>
  <si>
    <t>за 2011 рік</t>
  </si>
  <si>
    <t>(згідно даних річного звіту)</t>
  </si>
  <si>
    <t>Виконано станом на 01.12.2012 р.</t>
  </si>
  <si>
    <t>Запобігання та лiквiдацiя надзвичайних ситуацій та наслiдкiв стихійного лиха</t>
  </si>
  <si>
    <t>Інші послуги, пов'язані з економічною діяльністю (внески органів місцевого самоврядування у статутні фонди )</t>
  </si>
  <si>
    <t>Транспорт, дорожнє господарство, зв'язок, телекомунікації та інформатика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</si>
</sst>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0"/>
    <numFmt numFmtId="190" formatCode="0.000"/>
    <numFmt numFmtId="191" formatCode="0.00000"/>
    <numFmt numFmtId="192" formatCode="0.000000"/>
    <numFmt numFmtId="193" formatCode="#,##0.0"/>
    <numFmt numFmtId="194" formatCode="#,##0.000"/>
    <numFmt numFmtId="195" formatCode="#,##0.0000"/>
    <numFmt numFmtId="196" formatCode="#,##0.00000"/>
  </numFmts>
  <fonts count="6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5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3"/>
      <name val="Arial Cyr"/>
      <family val="2"/>
    </font>
    <font>
      <sz val="13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21"/>
      <name val="Arial Cyr"/>
      <family val="2"/>
    </font>
    <font>
      <b/>
      <i/>
      <sz val="12"/>
      <name val="Arial Cyr"/>
      <family val="0"/>
    </font>
    <font>
      <b/>
      <i/>
      <sz val="16"/>
      <name val="Arial Cyr"/>
      <family val="0"/>
    </font>
    <font>
      <i/>
      <sz val="16"/>
      <name val="Arial Cyr"/>
      <family val="0"/>
    </font>
    <font>
      <b/>
      <i/>
      <sz val="14"/>
      <name val="Arial Cyr"/>
      <family val="2"/>
    </font>
    <font>
      <b/>
      <i/>
      <sz val="17"/>
      <name val="Arial Cyr"/>
      <family val="2"/>
    </font>
    <font>
      <b/>
      <sz val="18"/>
      <name val="Arial Cyr"/>
      <family val="2"/>
    </font>
    <font>
      <b/>
      <sz val="19"/>
      <name val="Arial Cyr"/>
      <family val="2"/>
    </font>
    <font>
      <b/>
      <sz val="16"/>
      <name val="Arial Cyr"/>
      <family val="0"/>
    </font>
    <font>
      <b/>
      <sz val="17"/>
      <name val="Arial Cyr"/>
      <family val="0"/>
    </font>
    <font>
      <b/>
      <sz val="14"/>
      <name val="Arial Cyr"/>
      <family val="0"/>
    </font>
    <font>
      <i/>
      <sz val="12"/>
      <name val="Arial Cyr"/>
      <family val="0"/>
    </font>
    <font>
      <sz val="10"/>
      <color indexed="52"/>
      <name val="Arial Cyr"/>
      <family val="0"/>
    </font>
    <font>
      <b/>
      <sz val="11"/>
      <color indexed="6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0" fillId="0" borderId="0" xfId="0" applyAlignment="1">
      <alignment horizontal="centerContinuous"/>
    </xf>
    <xf numFmtId="1" fontId="13" fillId="0" borderId="10" xfId="0" applyNumberFormat="1" applyFont="1" applyBorder="1" applyAlignment="1">
      <alignment wrapText="1"/>
    </xf>
    <xf numFmtId="1" fontId="13" fillId="0" borderId="11" xfId="0" applyNumberFormat="1" applyFont="1" applyBorder="1" applyAlignment="1">
      <alignment wrapText="1"/>
    </xf>
    <xf numFmtId="0" fontId="6" fillId="33" borderId="12" xfId="0" applyFont="1" applyFill="1" applyBorder="1" applyAlignment="1">
      <alignment horizontal="center" vertical="center" wrapText="1"/>
    </xf>
    <xf numFmtId="188" fontId="7" fillId="0" borderId="0" xfId="0" applyNumberFormat="1" applyFont="1" applyFill="1" applyBorder="1" applyAlignment="1">
      <alignment/>
    </xf>
    <xf numFmtId="1" fontId="13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1" fontId="7" fillId="0" borderId="0" xfId="0" applyNumberFormat="1" applyFont="1" applyBorder="1" applyAlignment="1">
      <alignment horizontal="left" wrapText="1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Continuous"/>
    </xf>
    <xf numFmtId="1" fontId="13" fillId="0" borderId="11" xfId="0" applyNumberFormat="1" applyFont="1" applyBorder="1" applyAlignment="1">
      <alignment horizontal="left" wrapText="1"/>
    </xf>
    <xf numFmtId="1" fontId="13" fillId="0" borderId="11" xfId="0" applyNumberFormat="1" applyFont="1" applyBorder="1" applyAlignment="1">
      <alignment horizontal="left" vertical="top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1" fontId="16" fillId="0" borderId="13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Continuous"/>
    </xf>
    <xf numFmtId="1" fontId="16" fillId="0" borderId="13" xfId="0" applyNumberFormat="1" applyFont="1" applyBorder="1" applyAlignment="1">
      <alignment horizontal="left" wrapText="1"/>
    </xf>
    <xf numFmtId="1" fontId="18" fillId="0" borderId="16" xfId="0" applyNumberFormat="1" applyFont="1" applyBorder="1" applyAlignment="1">
      <alignment horizontal="left" wrapText="1"/>
    </xf>
    <xf numFmtId="1" fontId="12" fillId="0" borderId="10" xfId="0" applyNumberFormat="1" applyFont="1" applyBorder="1" applyAlignment="1">
      <alignment wrapText="1"/>
    </xf>
    <xf numFmtId="1" fontId="22" fillId="0" borderId="13" xfId="0" applyNumberFormat="1" applyFont="1" applyBorder="1" applyAlignment="1">
      <alignment horizontal="center" wrapText="1"/>
    </xf>
    <xf numFmtId="1" fontId="23" fillId="0" borderId="13" xfId="0" applyNumberFormat="1" applyFont="1" applyBorder="1" applyAlignment="1">
      <alignment horizontal="center" wrapText="1"/>
    </xf>
    <xf numFmtId="1" fontId="5" fillId="0" borderId="17" xfId="0" applyNumberFormat="1" applyFont="1" applyBorder="1" applyAlignment="1">
      <alignment horizontal="left" wrapText="1"/>
    </xf>
    <xf numFmtId="193" fontId="12" fillId="0" borderId="18" xfId="0" applyNumberFormat="1" applyFont="1" applyBorder="1" applyAlignment="1">
      <alignment/>
    </xf>
    <xf numFmtId="193" fontId="12" fillId="0" borderId="19" xfId="0" applyNumberFormat="1" applyFont="1" applyBorder="1" applyAlignment="1">
      <alignment/>
    </xf>
    <xf numFmtId="193" fontId="12" fillId="0" borderId="20" xfId="0" applyNumberFormat="1" applyFont="1" applyBorder="1" applyAlignment="1">
      <alignment/>
    </xf>
    <xf numFmtId="193" fontId="12" fillId="0" borderId="21" xfId="0" applyNumberFormat="1" applyFont="1" applyBorder="1" applyAlignment="1">
      <alignment/>
    </xf>
    <xf numFmtId="193" fontId="16" fillId="0" borderId="14" xfId="0" applyNumberFormat="1" applyFont="1" applyBorder="1" applyAlignment="1">
      <alignment/>
    </xf>
    <xf numFmtId="193" fontId="16" fillId="0" borderId="15" xfId="0" applyNumberFormat="1" applyFont="1" applyBorder="1" applyAlignment="1">
      <alignment/>
    </xf>
    <xf numFmtId="193" fontId="4" fillId="0" borderId="22" xfId="0" applyNumberFormat="1" applyFont="1" applyBorder="1" applyAlignment="1">
      <alignment/>
    </xf>
    <xf numFmtId="193" fontId="4" fillId="0" borderId="23" xfId="0" applyNumberFormat="1" applyFont="1" applyBorder="1" applyAlignment="1">
      <alignment/>
    </xf>
    <xf numFmtId="193" fontId="19" fillId="0" borderId="14" xfId="0" applyNumberFormat="1" applyFont="1" applyBorder="1" applyAlignment="1">
      <alignment/>
    </xf>
    <xf numFmtId="193" fontId="19" fillId="0" borderId="15" xfId="0" applyNumberFormat="1" applyFont="1" applyBorder="1" applyAlignment="1">
      <alignment/>
    </xf>
    <xf numFmtId="193" fontId="16" fillId="0" borderId="22" xfId="0" applyNumberFormat="1" applyFont="1" applyBorder="1" applyAlignment="1">
      <alignment/>
    </xf>
    <xf numFmtId="193" fontId="16" fillId="0" borderId="23" xfId="0" applyNumberFormat="1" applyFont="1" applyBorder="1" applyAlignment="1">
      <alignment/>
    </xf>
    <xf numFmtId="193" fontId="11" fillId="0" borderId="24" xfId="0" applyNumberFormat="1" applyFont="1" applyBorder="1" applyAlignment="1">
      <alignment/>
    </xf>
    <xf numFmtId="193" fontId="11" fillId="0" borderId="25" xfId="0" applyNumberFormat="1" applyFont="1" applyBorder="1" applyAlignment="1">
      <alignment/>
    </xf>
    <xf numFmtId="1" fontId="24" fillId="0" borderId="10" xfId="0" applyNumberFormat="1" applyFont="1" applyBorder="1" applyAlignment="1">
      <alignment wrapText="1"/>
    </xf>
    <xf numFmtId="1" fontId="5" fillId="0" borderId="10" xfId="0" applyNumberFormat="1" applyFont="1" applyBorder="1" applyAlignment="1">
      <alignment wrapText="1"/>
    </xf>
    <xf numFmtId="193" fontId="12" fillId="0" borderId="19" xfId="0" applyNumberFormat="1" applyFont="1" applyBorder="1" applyAlignment="1">
      <alignment/>
    </xf>
    <xf numFmtId="193" fontId="11" fillId="0" borderId="18" xfId="0" applyNumberFormat="1" applyFont="1" applyBorder="1" applyAlignment="1">
      <alignment/>
    </xf>
    <xf numFmtId="193" fontId="11" fillId="0" borderId="21" xfId="0" applyNumberFormat="1" applyFont="1" applyBorder="1" applyAlignment="1">
      <alignment/>
    </xf>
    <xf numFmtId="193" fontId="24" fillId="0" borderId="19" xfId="0" applyNumberFormat="1" applyFont="1" applyBorder="1" applyAlignment="1">
      <alignment/>
    </xf>
    <xf numFmtId="193" fontId="24" fillId="0" borderId="20" xfId="0" applyNumberFormat="1" applyFont="1" applyBorder="1" applyAlignment="1">
      <alignment/>
    </xf>
    <xf numFmtId="193" fontId="12" fillId="0" borderId="20" xfId="0" applyNumberFormat="1" applyFont="1" applyBorder="1" applyAlignment="1">
      <alignment/>
    </xf>
    <xf numFmtId="193" fontId="24" fillId="0" borderId="18" xfId="0" applyNumberFormat="1" applyFont="1" applyBorder="1" applyAlignment="1">
      <alignment/>
    </xf>
    <xf numFmtId="193" fontId="12" fillId="0" borderId="18" xfId="0" applyNumberFormat="1" applyFont="1" applyBorder="1" applyAlignment="1">
      <alignment/>
    </xf>
    <xf numFmtId="193" fontId="12" fillId="33" borderId="18" xfId="0" applyNumberFormat="1" applyFont="1" applyFill="1" applyBorder="1" applyAlignment="1">
      <alignment/>
    </xf>
    <xf numFmtId="193" fontId="12" fillId="0" borderId="26" xfId="0" applyNumberFormat="1" applyFont="1" applyBorder="1" applyAlignment="1">
      <alignment/>
    </xf>
    <xf numFmtId="193" fontId="12" fillId="0" borderId="27" xfId="0" applyNumberFormat="1" applyFont="1" applyBorder="1" applyAlignment="1">
      <alignment/>
    </xf>
    <xf numFmtId="193" fontId="16" fillId="0" borderId="28" xfId="0" applyNumberFormat="1" applyFont="1" applyBorder="1" applyAlignment="1">
      <alignment/>
    </xf>
    <xf numFmtId="193" fontId="4" fillId="0" borderId="29" xfId="0" applyNumberFormat="1" applyFont="1" applyBorder="1" applyAlignment="1">
      <alignment/>
    </xf>
    <xf numFmtId="193" fontId="19" fillId="0" borderId="28" xfId="0" applyNumberFormat="1" applyFont="1" applyBorder="1" applyAlignment="1">
      <alignment/>
    </xf>
    <xf numFmtId="193" fontId="12" fillId="0" borderId="22" xfId="0" applyNumberFormat="1" applyFont="1" applyBorder="1" applyAlignment="1">
      <alignment/>
    </xf>
    <xf numFmtId="1" fontId="13" fillId="0" borderId="10" xfId="0" applyNumberFormat="1" applyFont="1" applyBorder="1" applyAlignment="1">
      <alignment vertical="top" wrapText="1"/>
    </xf>
    <xf numFmtId="193" fontId="0" fillId="0" borderId="0" xfId="0" applyNumberFormat="1" applyAlignment="1">
      <alignment/>
    </xf>
    <xf numFmtId="2" fontId="7" fillId="0" borderId="0" xfId="0" applyNumberFormat="1" applyFont="1" applyBorder="1" applyAlignment="1">
      <alignment horizontal="left" wrapText="1"/>
    </xf>
    <xf numFmtId="1" fontId="25" fillId="0" borderId="0" xfId="0" applyNumberFormat="1" applyFont="1" applyAlignment="1">
      <alignment/>
    </xf>
    <xf numFmtId="188" fontId="26" fillId="0" borderId="0" xfId="0" applyNumberFormat="1" applyFont="1" applyAlignment="1">
      <alignment/>
    </xf>
    <xf numFmtId="1" fontId="12" fillId="0" borderId="0" xfId="0" applyNumberFormat="1" applyFont="1" applyAlignment="1">
      <alignment horizontal="center" wrapText="1"/>
    </xf>
    <xf numFmtId="193" fontId="12" fillId="0" borderId="0" xfId="0" applyNumberFormat="1" applyFont="1" applyBorder="1" applyAlignment="1">
      <alignment/>
    </xf>
    <xf numFmtId="193" fontId="12" fillId="0" borderId="0" xfId="0" applyNumberFormat="1" applyFont="1" applyAlignment="1">
      <alignment/>
    </xf>
    <xf numFmtId="1" fontId="13" fillId="0" borderId="10" xfId="0" applyNumberFormat="1" applyFont="1" applyBorder="1" applyAlignment="1">
      <alignment wrapText="1"/>
    </xf>
    <xf numFmtId="193" fontId="16" fillId="0" borderId="0" xfId="0" applyNumberFormat="1" applyFont="1" applyBorder="1" applyAlignment="1">
      <alignment/>
    </xf>
    <xf numFmtId="193" fontId="12" fillId="0" borderId="19" xfId="0" applyNumberFormat="1" applyFont="1" applyBorder="1" applyAlignment="1">
      <alignment/>
    </xf>
    <xf numFmtId="1" fontId="7" fillId="0" borderId="0" xfId="0" applyNumberFormat="1" applyFont="1" applyBorder="1" applyAlignment="1">
      <alignment wrapText="1"/>
    </xf>
    <xf numFmtId="193" fontId="7" fillId="0" borderId="0" xfId="0" applyNumberFormat="1" applyFont="1" applyBorder="1" applyAlignment="1">
      <alignment horizontal="right" wrapText="1"/>
    </xf>
    <xf numFmtId="0" fontId="12" fillId="0" borderId="30" xfId="0" applyFont="1" applyBorder="1" applyAlignment="1">
      <alignment/>
    </xf>
    <xf numFmtId="193" fontId="27" fillId="0" borderId="0" xfId="0" applyNumberFormat="1" applyFont="1" applyBorder="1" applyAlignment="1">
      <alignment wrapText="1"/>
    </xf>
    <xf numFmtId="193" fontId="27" fillId="0" borderId="0" xfId="0" applyNumberFormat="1" applyFont="1" applyBorder="1" applyAlignment="1">
      <alignment horizontal="right" wrapText="1"/>
    </xf>
    <xf numFmtId="190" fontId="0" fillId="0" borderId="0" xfId="0" applyNumberFormat="1" applyAlignment="1">
      <alignment/>
    </xf>
    <xf numFmtId="188" fontId="63" fillId="0" borderId="0" xfId="0" applyNumberFormat="1" applyFont="1" applyAlignment="1">
      <alignment/>
    </xf>
    <xf numFmtId="0" fontId="12" fillId="0" borderId="30" xfId="0" applyFont="1" applyBorder="1" applyAlignment="1">
      <alignment horizontal="center"/>
    </xf>
    <xf numFmtId="1" fontId="21" fillId="0" borderId="0" xfId="0" applyNumberFormat="1" applyFont="1" applyAlignment="1">
      <alignment horizontal="center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/>
    </xf>
    <xf numFmtId="0" fontId="24" fillId="33" borderId="16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4" fillId="33" borderId="37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26">
      <selection activeCell="E31" sqref="E31"/>
    </sheetView>
  </sheetViews>
  <sheetFormatPr defaultColWidth="9.00390625" defaultRowHeight="12.75"/>
  <cols>
    <col min="1" max="1" width="49.25390625" style="1" customWidth="1"/>
    <col min="2" max="2" width="18.75390625" style="0" customWidth="1"/>
    <col min="3" max="3" width="19.00390625" style="0" customWidth="1"/>
    <col min="4" max="4" width="14.375" style="0" customWidth="1"/>
    <col min="5" max="5" width="17.75390625" style="0" customWidth="1"/>
  </cols>
  <sheetData>
    <row r="1" spans="1:5" ht="32.25" customHeight="1">
      <c r="A1" s="80" t="s">
        <v>38</v>
      </c>
      <c r="B1" s="80"/>
      <c r="C1" s="80"/>
      <c r="D1" s="80"/>
      <c r="E1" s="80"/>
    </row>
    <row r="2" spans="1:5" ht="28.5" customHeight="1">
      <c r="A2" s="80" t="s">
        <v>0</v>
      </c>
      <c r="B2" s="80"/>
      <c r="C2" s="80"/>
      <c r="D2" s="80"/>
      <c r="E2" s="80"/>
    </row>
    <row r="3" spans="1:5" ht="30.75" customHeight="1">
      <c r="A3" s="80" t="s">
        <v>66</v>
      </c>
      <c r="B3" s="80"/>
      <c r="C3" s="80"/>
      <c r="D3" s="80"/>
      <c r="E3" s="80"/>
    </row>
    <row r="4" spans="1:5" ht="24" customHeight="1" thickBot="1">
      <c r="A4" s="64" t="s">
        <v>67</v>
      </c>
      <c r="C4" s="5"/>
      <c r="D4" s="5"/>
      <c r="E4" s="22" t="s">
        <v>25</v>
      </c>
    </row>
    <row r="5" spans="1:6" ht="64.5" customHeight="1">
      <c r="A5" s="84" t="s">
        <v>8</v>
      </c>
      <c r="B5" s="81" t="s">
        <v>43</v>
      </c>
      <c r="C5" s="87" t="s">
        <v>68</v>
      </c>
      <c r="D5" s="81" t="s">
        <v>13</v>
      </c>
      <c r="E5" s="92" t="s">
        <v>11</v>
      </c>
      <c r="F5" s="2"/>
    </row>
    <row r="6" spans="1:6" ht="20.25" customHeight="1" thickBot="1">
      <c r="A6" s="85"/>
      <c r="B6" s="82"/>
      <c r="C6" s="88"/>
      <c r="D6" s="90"/>
      <c r="E6" s="93"/>
      <c r="F6" s="2"/>
    </row>
    <row r="7" spans="1:6" ht="7.5" customHeight="1" hidden="1" thickBot="1">
      <c r="A7" s="86"/>
      <c r="B7" s="83"/>
      <c r="C7" s="89"/>
      <c r="D7" s="91"/>
      <c r="E7" s="94"/>
      <c r="F7" s="3"/>
    </row>
    <row r="8" spans="1:6" ht="17.25" customHeight="1" thickBot="1">
      <c r="A8" s="18">
        <v>1</v>
      </c>
      <c r="B8" s="19">
        <v>2</v>
      </c>
      <c r="C8" s="19">
        <v>3</v>
      </c>
      <c r="D8" s="19">
        <v>4</v>
      </c>
      <c r="E8" s="20">
        <v>5</v>
      </c>
      <c r="F8" s="3"/>
    </row>
    <row r="9" spans="1:7" ht="36.75" customHeight="1">
      <c r="A9" s="7" t="s">
        <v>15</v>
      </c>
      <c r="B9" s="60">
        <v>3917</v>
      </c>
      <c r="C9" s="55">
        <v>4324.19147</v>
      </c>
      <c r="D9" s="31">
        <f aca="true" t="shared" si="0" ref="D9:D15">C9/B9*100</f>
        <v>110.39549323461833</v>
      </c>
      <c r="E9" s="32">
        <f aca="true" t="shared" si="1" ref="E9:E18">C9-B9</f>
        <v>407.19146999999975</v>
      </c>
      <c r="G9" s="4"/>
    </row>
    <row r="10" spans="1:7" ht="34.5" customHeight="1">
      <c r="A10" s="7" t="s">
        <v>46</v>
      </c>
      <c r="B10" s="31">
        <v>10244.625</v>
      </c>
      <c r="C10" s="56">
        <v>16235.03451</v>
      </c>
      <c r="D10" s="30">
        <f t="shared" si="0"/>
        <v>158.47368263845675</v>
      </c>
      <c r="E10" s="33">
        <f t="shared" si="1"/>
        <v>5990.4095099999995</v>
      </c>
      <c r="G10" s="4"/>
    </row>
    <row r="11" spans="1:7" ht="21" customHeight="1">
      <c r="A11" s="7" t="s">
        <v>47</v>
      </c>
      <c r="B11" s="31">
        <v>1368.3</v>
      </c>
      <c r="C11" s="56">
        <v>2917.76846</v>
      </c>
      <c r="D11" s="30">
        <f t="shared" si="0"/>
        <v>213.2404048819703</v>
      </c>
      <c r="E11" s="33">
        <f t="shared" si="1"/>
        <v>1549.4684599999998</v>
      </c>
      <c r="G11" s="4"/>
    </row>
    <row r="12" spans="1:7" ht="33" customHeight="1">
      <c r="A12" s="6" t="s">
        <v>17</v>
      </c>
      <c r="B12" s="31">
        <v>900</v>
      </c>
      <c r="C12" s="31">
        <v>1142.01093</v>
      </c>
      <c r="D12" s="30">
        <f t="shared" si="0"/>
        <v>126.89010333333333</v>
      </c>
      <c r="E12" s="33">
        <f t="shared" si="1"/>
        <v>242.01092999999992</v>
      </c>
      <c r="G12" s="4"/>
    </row>
    <row r="13" spans="1:7" ht="36" customHeight="1">
      <c r="A13" s="6" t="s">
        <v>48</v>
      </c>
      <c r="B13" s="31">
        <v>140</v>
      </c>
      <c r="C13" s="56">
        <v>199.82791</v>
      </c>
      <c r="D13" s="30">
        <f t="shared" si="0"/>
        <v>142.73422142857143</v>
      </c>
      <c r="E13" s="33">
        <f t="shared" si="1"/>
        <v>59.82791</v>
      </c>
      <c r="G13" s="4"/>
    </row>
    <row r="14" spans="1:7" ht="23.25" customHeight="1">
      <c r="A14" s="7" t="s">
        <v>42</v>
      </c>
      <c r="B14" s="31">
        <v>115.7</v>
      </c>
      <c r="C14" s="56">
        <v>274.28694</v>
      </c>
      <c r="D14" s="30">
        <f t="shared" si="0"/>
        <v>237.06736387208295</v>
      </c>
      <c r="E14" s="33">
        <f t="shared" si="1"/>
        <v>158.58694000000003</v>
      </c>
      <c r="G14" s="4"/>
    </row>
    <row r="15" spans="1:7" ht="24.75" customHeight="1">
      <c r="A15" s="6" t="s">
        <v>16</v>
      </c>
      <c r="B15" s="31">
        <v>26541.564</v>
      </c>
      <c r="C15" s="55">
        <v>80487.07246</v>
      </c>
      <c r="D15" s="30">
        <f t="shared" si="0"/>
        <v>303.24916971735354</v>
      </c>
      <c r="E15" s="33">
        <f t="shared" si="1"/>
        <v>53945.50846</v>
      </c>
      <c r="G15" s="4"/>
    </row>
    <row r="16" spans="1:7" ht="49.5" customHeight="1" thickBot="1">
      <c r="A16" s="6" t="s">
        <v>49</v>
      </c>
      <c r="B16" s="31"/>
      <c r="C16" s="55">
        <v>33.705</v>
      </c>
      <c r="D16" s="30"/>
      <c r="E16" s="33">
        <f t="shared" si="1"/>
        <v>33.705</v>
      </c>
      <c r="G16" s="4"/>
    </row>
    <row r="17" spans="1:5" ht="28.5" customHeight="1" thickBot="1">
      <c r="A17" s="27" t="s">
        <v>9</v>
      </c>
      <c r="B17" s="34">
        <f>B9+B10+B11+B14+B15+B16+B13+B12</f>
        <v>43227.189</v>
      </c>
      <c r="C17" s="57">
        <f>C9+C10+C11+C14+C15+C16+C12+C13</f>
        <v>105613.89768000001</v>
      </c>
      <c r="D17" s="34">
        <f>C17/B17*100</f>
        <v>244.32284430986252</v>
      </c>
      <c r="E17" s="35">
        <f t="shared" si="1"/>
        <v>62386.70868000001</v>
      </c>
    </row>
    <row r="18" spans="1:5" ht="47.25" customHeight="1">
      <c r="A18" s="25" t="s">
        <v>12</v>
      </c>
      <c r="B18" s="36">
        <f>SUM(B19:B26)</f>
        <v>122660.465</v>
      </c>
      <c r="C18" s="58">
        <f>SUM(C19:C26)</f>
        <v>116459.67663</v>
      </c>
      <c r="D18" s="36">
        <f>C18/B18*100</f>
        <v>94.94475390257163</v>
      </c>
      <c r="E18" s="37">
        <f t="shared" si="1"/>
        <v>-6200.788369999995</v>
      </c>
    </row>
    <row r="19" spans="1:5" ht="62.25" customHeight="1" hidden="1">
      <c r="A19" s="17" t="s">
        <v>28</v>
      </c>
      <c r="B19" s="31"/>
      <c r="C19" s="56"/>
      <c r="D19" s="31"/>
      <c r="E19" s="32">
        <f aca="true" t="shared" si="2" ref="E19:E28">C19-B19</f>
        <v>0</v>
      </c>
    </row>
    <row r="20" spans="1:5" ht="170.25" customHeight="1" hidden="1">
      <c r="A20" s="17" t="s">
        <v>27</v>
      </c>
      <c r="B20" s="31"/>
      <c r="C20" s="56"/>
      <c r="D20" s="31"/>
      <c r="E20" s="32">
        <f t="shared" si="2"/>
        <v>0</v>
      </c>
    </row>
    <row r="21" spans="1:5" ht="198" customHeight="1" hidden="1">
      <c r="A21" s="17" t="s">
        <v>41</v>
      </c>
      <c r="B21" s="31"/>
      <c r="C21" s="55"/>
      <c r="D21" s="30" t="e">
        <f>C21/B21*100</f>
        <v>#DIV/0!</v>
      </c>
      <c r="E21" s="33">
        <f t="shared" si="2"/>
        <v>0</v>
      </c>
    </row>
    <row r="22" spans="1:5" ht="67.5" customHeight="1" hidden="1">
      <c r="A22" s="17" t="s">
        <v>36</v>
      </c>
      <c r="B22" s="31"/>
      <c r="C22" s="56"/>
      <c r="D22" s="31"/>
      <c r="E22" s="32">
        <f t="shared" si="2"/>
        <v>0</v>
      </c>
    </row>
    <row r="23" spans="1:5" ht="153" customHeight="1">
      <c r="A23" s="61" t="s">
        <v>27</v>
      </c>
      <c r="B23" s="31">
        <v>386.4</v>
      </c>
      <c r="C23" s="56">
        <v>60.7017</v>
      </c>
      <c r="D23" s="31">
        <f aca="true" t="shared" si="3" ref="D23:D28">C23/B23*100</f>
        <v>15.709549689440996</v>
      </c>
      <c r="E23" s="32">
        <f t="shared" si="2"/>
        <v>-325.69829999999996</v>
      </c>
    </row>
    <row r="24" spans="1:5" ht="62.25" customHeight="1">
      <c r="A24" s="61" t="s">
        <v>59</v>
      </c>
      <c r="B24" s="31">
        <v>61800</v>
      </c>
      <c r="C24" s="56">
        <v>61800</v>
      </c>
      <c r="D24" s="31">
        <f t="shared" si="3"/>
        <v>100</v>
      </c>
      <c r="E24" s="32">
        <f t="shared" si="2"/>
        <v>0</v>
      </c>
    </row>
    <row r="25" spans="1:5" ht="109.5" customHeight="1">
      <c r="A25" s="61" t="s">
        <v>62</v>
      </c>
      <c r="B25" s="30">
        <v>49500</v>
      </c>
      <c r="C25" s="55">
        <v>43856.22693</v>
      </c>
      <c r="D25" s="30">
        <f t="shared" si="3"/>
        <v>88.59843824242424</v>
      </c>
      <c r="E25" s="33">
        <f t="shared" si="2"/>
        <v>-5643.773070000003</v>
      </c>
    </row>
    <row r="26" spans="1:5" ht="62.25" customHeight="1">
      <c r="A26" s="61" t="s">
        <v>58</v>
      </c>
      <c r="B26" s="31">
        <v>10974.065</v>
      </c>
      <c r="C26" s="56">
        <v>10742.748</v>
      </c>
      <c r="D26" s="31">
        <f t="shared" si="3"/>
        <v>97.8921484427147</v>
      </c>
      <c r="E26" s="32">
        <f t="shared" si="2"/>
        <v>-231.31700000000092</v>
      </c>
    </row>
    <row r="27" spans="1:5" ht="25.5" customHeight="1" thickBot="1">
      <c r="A27" s="16" t="s">
        <v>57</v>
      </c>
      <c r="B27" s="31">
        <v>1705.7424</v>
      </c>
      <c r="C27" s="56">
        <v>846.006</v>
      </c>
      <c r="D27" s="31">
        <f t="shared" si="3"/>
        <v>49.59752422171132</v>
      </c>
      <c r="E27" s="32">
        <f t="shared" si="2"/>
        <v>-859.7364000000001</v>
      </c>
    </row>
    <row r="28" spans="1:5" ht="31.5" customHeight="1" thickBot="1">
      <c r="A28" s="28" t="s">
        <v>10</v>
      </c>
      <c r="B28" s="38">
        <f>B17+B18+B27</f>
        <v>167593.39639999997</v>
      </c>
      <c r="C28" s="59">
        <f>C17+C18+C27</f>
        <v>222919.58031</v>
      </c>
      <c r="D28" s="38">
        <f t="shared" si="3"/>
        <v>133.01215029854245</v>
      </c>
      <c r="E28" s="39">
        <f t="shared" si="2"/>
        <v>55326.18391000002</v>
      </c>
    </row>
    <row r="29" spans="1:5" ht="54.75" customHeight="1">
      <c r="A29" s="66"/>
      <c r="B29" s="67"/>
      <c r="C29" s="68"/>
      <c r="D29" s="79"/>
      <c r="E29" s="79"/>
    </row>
    <row r="30" spans="2:4" ht="38.25" customHeight="1">
      <c r="B30" s="4"/>
      <c r="C30" s="62"/>
      <c r="D30" s="4"/>
    </row>
    <row r="31" spans="2:3" ht="35.25" customHeight="1">
      <c r="B31" s="4"/>
      <c r="C31" s="62"/>
    </row>
    <row r="32" ht="24.75" customHeight="1"/>
  </sheetData>
  <sheetProtection/>
  <mergeCells count="9">
    <mergeCell ref="D29:E29"/>
    <mergeCell ref="A1:E1"/>
    <mergeCell ref="B5:B7"/>
    <mergeCell ref="A5:A7"/>
    <mergeCell ref="C5:C7"/>
    <mergeCell ref="D5:D7"/>
    <mergeCell ref="A3:E3"/>
    <mergeCell ref="A2:E2"/>
    <mergeCell ref="E5:E7"/>
  </mergeCells>
  <printOptions/>
  <pageMargins left="0.5511811023622047" right="0.1968503937007874" top="0.43" bottom="0.07874015748031496" header="0.1968503937007874" footer="0.196850393700787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showZeros="0" tabSelected="1" zoomScale="75" zoomScaleNormal="75" zoomScalePageLayoutView="0" workbookViewId="0" topLeftCell="A1">
      <selection activeCell="D53" sqref="D53"/>
    </sheetView>
  </sheetViews>
  <sheetFormatPr defaultColWidth="9.00390625" defaultRowHeight="12.75"/>
  <cols>
    <col min="1" max="1" width="77.75390625" style="1" customWidth="1"/>
    <col min="2" max="2" width="20.75390625" style="0" customWidth="1"/>
    <col min="3" max="3" width="19.75390625" style="0" customWidth="1"/>
    <col min="4" max="4" width="17.75390625" style="0" customWidth="1"/>
    <col min="5" max="5" width="18.25390625" style="0" customWidth="1"/>
    <col min="6" max="6" width="10.375" style="0" customWidth="1"/>
    <col min="7" max="7" width="11.375" style="0" customWidth="1"/>
  </cols>
  <sheetData>
    <row r="1" spans="1:5" ht="25.5" customHeight="1">
      <c r="A1" s="97" t="s">
        <v>37</v>
      </c>
      <c r="B1" s="97"/>
      <c r="C1" s="97"/>
      <c r="D1" s="97"/>
      <c r="E1" s="97"/>
    </row>
    <row r="2" spans="1:5" ht="21.75" customHeight="1">
      <c r="A2" s="97" t="s">
        <v>0</v>
      </c>
      <c r="B2" s="97"/>
      <c r="C2" s="97"/>
      <c r="D2" s="97"/>
      <c r="E2" s="97"/>
    </row>
    <row r="3" spans="1:5" ht="24" customHeight="1">
      <c r="A3" s="103" t="s">
        <v>66</v>
      </c>
      <c r="B3" s="103"/>
      <c r="C3" s="103"/>
      <c r="D3" s="103"/>
      <c r="E3" s="103"/>
    </row>
    <row r="4" spans="1:5" ht="17.25" customHeight="1" thickBot="1">
      <c r="A4" s="64" t="s">
        <v>67</v>
      </c>
      <c r="B4" s="14"/>
      <c r="C4" s="15"/>
      <c r="D4" s="23"/>
      <c r="E4" s="23" t="s">
        <v>1</v>
      </c>
    </row>
    <row r="5" spans="1:6" ht="66" customHeight="1">
      <c r="A5" s="98" t="s">
        <v>2</v>
      </c>
      <c r="B5" s="87" t="s">
        <v>44</v>
      </c>
      <c r="C5" s="87" t="s">
        <v>68</v>
      </c>
      <c r="D5" s="87" t="s">
        <v>23</v>
      </c>
      <c r="E5" s="95" t="s">
        <v>24</v>
      </c>
      <c r="F5" s="2"/>
    </row>
    <row r="6" spans="1:6" ht="5.25" customHeight="1" hidden="1">
      <c r="A6" s="99"/>
      <c r="B6" s="88"/>
      <c r="C6" s="88"/>
      <c r="D6" s="101"/>
      <c r="E6" s="96"/>
      <c r="F6" s="2"/>
    </row>
    <row r="7" spans="1:6" ht="21" customHeight="1" thickBot="1">
      <c r="A7" s="100"/>
      <c r="B7" s="89"/>
      <c r="C7" s="89"/>
      <c r="D7" s="102"/>
      <c r="E7" s="8" t="s">
        <v>14</v>
      </c>
      <c r="F7" s="3"/>
    </row>
    <row r="8" spans="1:6" ht="15" customHeight="1" thickBot="1">
      <c r="A8" s="18">
        <v>1</v>
      </c>
      <c r="B8" s="19">
        <v>2</v>
      </c>
      <c r="C8" s="19">
        <v>3</v>
      </c>
      <c r="D8" s="19">
        <v>4</v>
      </c>
      <c r="E8" s="20">
        <v>5</v>
      </c>
      <c r="F8" s="3"/>
    </row>
    <row r="9" spans="1:6" ht="24" customHeight="1">
      <c r="A9" s="44" t="s">
        <v>18</v>
      </c>
      <c r="B9" s="49">
        <v>100</v>
      </c>
      <c r="C9" s="49">
        <v>100</v>
      </c>
      <c r="D9" s="49">
        <f aca="true" t="shared" si="0" ref="D9:D18">C9/B9*100</f>
        <v>100</v>
      </c>
      <c r="E9" s="50">
        <f aca="true" t="shared" si="1" ref="E9:E18">C9-B9</f>
        <v>0</v>
      </c>
      <c r="F9" s="3"/>
    </row>
    <row r="10" spans="1:5" ht="22.5" customHeight="1">
      <c r="A10" s="44" t="s">
        <v>3</v>
      </c>
      <c r="B10" s="49">
        <v>28224.69208</v>
      </c>
      <c r="C10" s="49">
        <v>26745.93393</v>
      </c>
      <c r="D10" s="49">
        <f t="shared" si="0"/>
        <v>94.76076427757437</v>
      </c>
      <c r="E10" s="50">
        <f t="shared" si="1"/>
        <v>-1478.7581500000015</v>
      </c>
    </row>
    <row r="11" spans="1:5" ht="23.25" customHeight="1">
      <c r="A11" s="44" t="s">
        <v>4</v>
      </c>
      <c r="B11" s="49">
        <v>72957.72469</v>
      </c>
      <c r="C11" s="49">
        <v>70155.12382</v>
      </c>
      <c r="D11" s="49">
        <f t="shared" si="0"/>
        <v>96.1585961158899</v>
      </c>
      <c r="E11" s="50">
        <f t="shared" si="1"/>
        <v>-2802.6008700000093</v>
      </c>
    </row>
    <row r="12" spans="1:5" ht="26.25" customHeight="1">
      <c r="A12" s="44" t="s">
        <v>5</v>
      </c>
      <c r="B12" s="49">
        <v>11809.3883</v>
      </c>
      <c r="C12" s="49">
        <v>11275.84571</v>
      </c>
      <c r="D12" s="49">
        <f t="shared" si="0"/>
        <v>95.48204719460362</v>
      </c>
      <c r="E12" s="50">
        <f t="shared" si="1"/>
        <v>-533.5425900000009</v>
      </c>
    </row>
    <row r="13" spans="1:5" ht="21.75" customHeight="1">
      <c r="A13" s="44" t="s">
        <v>19</v>
      </c>
      <c r="B13" s="49">
        <v>1844.44642</v>
      </c>
      <c r="C13" s="49">
        <v>1581.66531</v>
      </c>
      <c r="D13" s="49">
        <f t="shared" si="0"/>
        <v>85.75284664544498</v>
      </c>
      <c r="E13" s="50">
        <f t="shared" si="1"/>
        <v>-262.7811099999999</v>
      </c>
    </row>
    <row r="14" spans="1:5" ht="21.75" customHeight="1">
      <c r="A14" s="44" t="s">
        <v>6</v>
      </c>
      <c r="B14" s="49">
        <v>451.65187</v>
      </c>
      <c r="C14" s="49">
        <v>377.89808</v>
      </c>
      <c r="D14" s="49">
        <f t="shared" si="0"/>
        <v>83.67021263523165</v>
      </c>
      <c r="E14" s="50">
        <f t="shared" si="1"/>
        <v>-73.75378999999998</v>
      </c>
    </row>
    <row r="15" spans="1:5" ht="21" customHeight="1" hidden="1">
      <c r="A15" s="44" t="s">
        <v>40</v>
      </c>
      <c r="B15" s="52"/>
      <c r="C15" s="52"/>
      <c r="D15" s="49" t="e">
        <f t="shared" si="0"/>
        <v>#DIV/0!</v>
      </c>
      <c r="E15" s="50">
        <f t="shared" si="1"/>
        <v>0</v>
      </c>
    </row>
    <row r="16" spans="1:6" ht="21" customHeight="1">
      <c r="A16" s="44" t="s">
        <v>35</v>
      </c>
      <c r="B16" s="52">
        <f>B17+B20</f>
        <v>141984.937</v>
      </c>
      <c r="C16" s="52">
        <f>C17+C20</f>
        <v>112256.62076</v>
      </c>
      <c r="D16" s="49">
        <f t="shared" si="0"/>
        <v>79.06234501480957</v>
      </c>
      <c r="E16" s="50">
        <f t="shared" si="1"/>
        <v>-29728.31624</v>
      </c>
      <c r="F16" s="9"/>
    </row>
    <row r="17" spans="1:5" ht="24.75" customHeight="1">
      <c r="A17" s="26" t="s">
        <v>33</v>
      </c>
      <c r="B17" s="71">
        <v>141984.937</v>
      </c>
      <c r="C17" s="71">
        <v>112256.62076</v>
      </c>
      <c r="D17" s="46">
        <f t="shared" si="0"/>
        <v>79.06234501480957</v>
      </c>
      <c r="E17" s="51">
        <f t="shared" si="1"/>
        <v>-29728.31624</v>
      </c>
    </row>
    <row r="18" spans="1:5" ht="9" customHeight="1" hidden="1">
      <c r="A18" s="6" t="s">
        <v>30</v>
      </c>
      <c r="B18" s="54">
        <v>11087</v>
      </c>
      <c r="C18" s="46"/>
      <c r="D18" s="46">
        <f t="shared" si="0"/>
        <v>0</v>
      </c>
      <c r="E18" s="51">
        <f t="shared" si="1"/>
        <v>-11087</v>
      </c>
    </row>
    <row r="19" spans="1:5" ht="11.25" customHeight="1" hidden="1">
      <c r="A19" s="26" t="s">
        <v>34</v>
      </c>
      <c r="B19" s="54"/>
      <c r="C19" s="46"/>
      <c r="D19" s="46" t="e">
        <f aca="true" t="shared" si="2" ref="D19:D29">C19/B19*100</f>
        <v>#DIV/0!</v>
      </c>
      <c r="E19" s="51">
        <f aca="true" t="shared" si="3" ref="E19:E29">C19-B19</f>
        <v>0</v>
      </c>
    </row>
    <row r="20" spans="1:5" ht="15" customHeight="1" hidden="1">
      <c r="A20" s="26" t="s">
        <v>39</v>
      </c>
      <c r="B20" s="54"/>
      <c r="C20" s="46"/>
      <c r="D20" s="46" t="e">
        <f t="shared" si="2"/>
        <v>#DIV/0!</v>
      </c>
      <c r="E20" s="51">
        <f t="shared" si="3"/>
        <v>0</v>
      </c>
    </row>
    <row r="21" spans="1:5" ht="41.25" customHeight="1">
      <c r="A21" s="44" t="s">
        <v>71</v>
      </c>
      <c r="B21" s="49">
        <v>92274.79058</v>
      </c>
      <c r="C21" s="49">
        <v>84533.92996</v>
      </c>
      <c r="D21" s="49">
        <f t="shared" si="2"/>
        <v>91.61107755287846</v>
      </c>
      <c r="E21" s="50">
        <f t="shared" si="3"/>
        <v>-7740.860620000007</v>
      </c>
    </row>
    <row r="22" spans="1:5" ht="41.25" customHeight="1">
      <c r="A22" s="44" t="s">
        <v>70</v>
      </c>
      <c r="B22" s="49">
        <v>2138.87563</v>
      </c>
      <c r="C22" s="49">
        <v>2136.34858</v>
      </c>
      <c r="D22" s="49">
        <f t="shared" si="2"/>
        <v>99.8818514753941</v>
      </c>
      <c r="E22" s="50">
        <f t="shared" si="3"/>
        <v>-2.527050000000145</v>
      </c>
    </row>
    <row r="23" spans="1:5" ht="61.5" customHeight="1" hidden="1">
      <c r="A23" s="45" t="s">
        <v>31</v>
      </c>
      <c r="B23" s="49"/>
      <c r="C23" s="49"/>
      <c r="D23" s="49" t="e">
        <f t="shared" si="2"/>
        <v>#DIV/0!</v>
      </c>
      <c r="E23" s="50">
        <f t="shared" si="3"/>
        <v>0</v>
      </c>
    </row>
    <row r="24" spans="1:5" ht="54" customHeight="1" hidden="1">
      <c r="A24" s="44" t="s">
        <v>20</v>
      </c>
      <c r="B24" s="49"/>
      <c r="C24" s="49"/>
      <c r="D24" s="49" t="e">
        <f t="shared" si="2"/>
        <v>#DIV/0!</v>
      </c>
      <c r="E24" s="50">
        <f t="shared" si="3"/>
        <v>0</v>
      </c>
    </row>
    <row r="25" spans="1:5" ht="39.75" customHeight="1">
      <c r="A25" s="44" t="s">
        <v>29</v>
      </c>
      <c r="B25" s="49">
        <v>347.24807</v>
      </c>
      <c r="C25" s="49">
        <v>291.78219</v>
      </c>
      <c r="D25" s="49">
        <f t="shared" si="2"/>
        <v>84.02701561451444</v>
      </c>
      <c r="E25" s="50">
        <f t="shared" si="3"/>
        <v>-55.46587999999997</v>
      </c>
    </row>
    <row r="26" spans="1:5" ht="39" customHeight="1">
      <c r="A26" s="44" t="s">
        <v>69</v>
      </c>
      <c r="B26" s="49">
        <v>70</v>
      </c>
      <c r="C26" s="49">
        <v>69.9996</v>
      </c>
      <c r="D26" s="49">
        <f t="shared" si="2"/>
        <v>99.99942857142857</v>
      </c>
      <c r="E26" s="50">
        <f t="shared" si="3"/>
        <v>-0.00039999999999906777</v>
      </c>
    </row>
    <row r="27" spans="1:5" ht="36.75" customHeight="1">
      <c r="A27" s="44" t="s">
        <v>21</v>
      </c>
      <c r="B27" s="49">
        <v>7051.32616</v>
      </c>
      <c r="C27" s="49">
        <v>2176.83054</v>
      </c>
      <c r="D27" s="49">
        <f t="shared" si="2"/>
        <v>30.871221818506832</v>
      </c>
      <c r="E27" s="50">
        <f t="shared" si="3"/>
        <v>-4874.49562</v>
      </c>
    </row>
    <row r="28" spans="1:5" ht="33" customHeight="1" thickBot="1">
      <c r="A28" s="44" t="s">
        <v>60</v>
      </c>
      <c r="B28" s="52">
        <v>479</v>
      </c>
      <c r="C28" s="52">
        <v>477.2515</v>
      </c>
      <c r="D28" s="52">
        <f t="shared" si="2"/>
        <v>99.63496868475991</v>
      </c>
      <c r="E28" s="52">
        <f t="shared" si="3"/>
        <v>-1.7484999999999786</v>
      </c>
    </row>
    <row r="29" spans="1:6" ht="28.5" customHeight="1" thickBot="1">
      <c r="A29" s="21" t="s">
        <v>22</v>
      </c>
      <c r="B29" s="34">
        <f>B10+B11+B12+B13+B14+B16+B21+B24+B25+B27+B15+B28+B22+B9+B26</f>
        <v>359734.08080000005</v>
      </c>
      <c r="C29" s="34">
        <f>C10+C11+C12+C13+C14+C16+C21+C24+C25+C27+C15+C28+C22+C9+C26</f>
        <v>312179.22997999995</v>
      </c>
      <c r="D29" s="34">
        <f t="shared" si="2"/>
        <v>86.78055448228743</v>
      </c>
      <c r="E29" s="35">
        <f t="shared" si="3"/>
        <v>-47554.85082000011</v>
      </c>
      <c r="F29" s="62"/>
    </row>
    <row r="30" spans="1:5" ht="40.5" customHeight="1">
      <c r="A30" s="25" t="s">
        <v>12</v>
      </c>
      <c r="B30" s="40">
        <f>B31+B32+B33+B34</f>
        <v>53280.918000000005</v>
      </c>
      <c r="C30" s="40">
        <f>C31+C32+C33+C34</f>
        <v>47307.96526999999</v>
      </c>
      <c r="D30" s="40">
        <f>C30/B30*100</f>
        <v>88.78969628488757</v>
      </c>
      <c r="E30" s="41">
        <f>C30-B30</f>
        <v>-5972.952730000012</v>
      </c>
    </row>
    <row r="31" spans="1:5" ht="90" customHeight="1">
      <c r="A31" s="61" t="s">
        <v>27</v>
      </c>
      <c r="B31" s="46">
        <v>386.4</v>
      </c>
      <c r="C31" s="46">
        <v>60.7017</v>
      </c>
      <c r="D31" s="47">
        <f>C31/B31*100</f>
        <v>15.709549689440996</v>
      </c>
      <c r="E31" s="48">
        <f>C31-B31</f>
        <v>-325.69829999999996</v>
      </c>
    </row>
    <row r="32" spans="1:5" ht="49.5" customHeight="1" hidden="1">
      <c r="A32" s="17" t="s">
        <v>45</v>
      </c>
      <c r="B32" s="46"/>
      <c r="C32" s="46"/>
      <c r="D32" s="47" t="e">
        <f>C32/B32*100</f>
        <v>#DIV/0!</v>
      </c>
      <c r="E32" s="48">
        <f>C32-B32</f>
        <v>0</v>
      </c>
    </row>
    <row r="33" spans="1:8" ht="63" customHeight="1">
      <c r="A33" s="61" t="s">
        <v>62</v>
      </c>
      <c r="B33" s="46">
        <v>49500</v>
      </c>
      <c r="C33" s="46">
        <v>43856.22693</v>
      </c>
      <c r="D33" s="47">
        <f>C33/B33*100</f>
        <v>88.59843824242424</v>
      </c>
      <c r="E33" s="48">
        <f>C33-B33</f>
        <v>-5643.773070000003</v>
      </c>
      <c r="H33" s="62"/>
    </row>
    <row r="34" spans="1:5" ht="47.25" customHeight="1">
      <c r="A34" s="61" t="s">
        <v>58</v>
      </c>
      <c r="B34" s="46">
        <v>3394.518</v>
      </c>
      <c r="C34" s="46">
        <v>3391.03664</v>
      </c>
      <c r="D34" s="47">
        <f>C34/B34*100</f>
        <v>99.8974416986447</v>
      </c>
      <c r="E34" s="48">
        <f>C34-B34</f>
        <v>-3.4813600000002225</v>
      </c>
    </row>
    <row r="35" spans="1:5" ht="24.75" customHeight="1">
      <c r="A35" s="69" t="s">
        <v>50</v>
      </c>
      <c r="B35" s="53">
        <f>B38+B39+B40+B41+B42+B44+B45+B43+B36+B37</f>
        <v>5486.534999999999</v>
      </c>
      <c r="C35" s="53">
        <f>C38+C39+C40+C41+C42+C44+C45+C43+C36+C37</f>
        <v>5051.1709599999995</v>
      </c>
      <c r="D35" s="47">
        <f aca="true" t="shared" si="4" ref="D35:D45">C35/B35*100</f>
        <v>92.06486352497524</v>
      </c>
      <c r="E35" s="48">
        <f aca="true" t="shared" si="5" ref="E35:E45">C35-B35</f>
        <v>-435.3640399999995</v>
      </c>
    </row>
    <row r="36" spans="1:7" ht="34.5" customHeight="1" hidden="1">
      <c r="A36" s="69" t="s">
        <v>65</v>
      </c>
      <c r="B36" s="53"/>
      <c r="C36" s="53"/>
      <c r="D36" s="47" t="e">
        <f t="shared" si="4"/>
        <v>#DIV/0!</v>
      </c>
      <c r="E36" s="48">
        <f t="shared" si="5"/>
        <v>0</v>
      </c>
      <c r="G36" s="77">
        <v>5051.16479</v>
      </c>
    </row>
    <row r="37" spans="1:7" ht="34.5" customHeight="1">
      <c r="A37" s="69" t="s">
        <v>64</v>
      </c>
      <c r="B37" s="53">
        <v>50</v>
      </c>
      <c r="C37" s="53">
        <v>50</v>
      </c>
      <c r="D37" s="47">
        <f t="shared" si="4"/>
        <v>100</v>
      </c>
      <c r="E37" s="48">
        <f t="shared" si="5"/>
        <v>0</v>
      </c>
      <c r="G37" s="77"/>
    </row>
    <row r="38" spans="1:7" ht="47.25" customHeight="1">
      <c r="A38" s="69" t="s">
        <v>61</v>
      </c>
      <c r="B38" s="53">
        <v>200</v>
      </c>
      <c r="C38" s="53">
        <v>174.982</v>
      </c>
      <c r="D38" s="47">
        <f t="shared" si="4"/>
        <v>87.491</v>
      </c>
      <c r="E38" s="48">
        <f t="shared" si="5"/>
        <v>-25.018</v>
      </c>
      <c r="G38" s="62"/>
    </row>
    <row r="39" spans="1:7" ht="56.25" customHeight="1">
      <c r="A39" s="69" t="s">
        <v>51</v>
      </c>
      <c r="B39" s="53">
        <f>281.097+3200</f>
        <v>3481.0969999999998</v>
      </c>
      <c r="C39" s="53">
        <v>3282.46896</v>
      </c>
      <c r="D39" s="47">
        <f t="shared" si="4"/>
        <v>94.29409637249408</v>
      </c>
      <c r="E39" s="48">
        <f t="shared" si="5"/>
        <v>-198.6280399999996</v>
      </c>
      <c r="G39" s="62"/>
    </row>
    <row r="40" spans="1:5" ht="34.5" customHeight="1">
      <c r="A40" s="69" t="s">
        <v>52</v>
      </c>
      <c r="B40" s="53">
        <v>464.566</v>
      </c>
      <c r="C40" s="53">
        <v>464.566</v>
      </c>
      <c r="D40" s="47">
        <f t="shared" si="4"/>
        <v>100</v>
      </c>
      <c r="E40" s="48">
        <f t="shared" si="5"/>
        <v>0</v>
      </c>
    </row>
    <row r="41" spans="1:7" ht="35.25" customHeight="1">
      <c r="A41" s="69" t="s">
        <v>53</v>
      </c>
      <c r="B41" s="53">
        <v>394.7</v>
      </c>
      <c r="C41" s="53">
        <v>394.7</v>
      </c>
      <c r="D41" s="47">
        <f t="shared" si="4"/>
        <v>100</v>
      </c>
      <c r="E41" s="48">
        <f t="shared" si="5"/>
        <v>0</v>
      </c>
      <c r="G41" s="62"/>
    </row>
    <row r="42" spans="1:5" ht="36" customHeight="1">
      <c r="A42" s="69" t="s">
        <v>54</v>
      </c>
      <c r="B42" s="53">
        <v>193.873</v>
      </c>
      <c r="C42" s="53">
        <v>193.873</v>
      </c>
      <c r="D42" s="47">
        <f t="shared" si="4"/>
        <v>100</v>
      </c>
      <c r="E42" s="48">
        <f t="shared" si="5"/>
        <v>0</v>
      </c>
    </row>
    <row r="43" spans="1:5" ht="26.25" customHeight="1">
      <c r="A43" s="69" t="s">
        <v>63</v>
      </c>
      <c r="B43" s="53">
        <v>310</v>
      </c>
      <c r="C43" s="53">
        <v>219.992</v>
      </c>
      <c r="D43" s="47">
        <f t="shared" si="4"/>
        <v>70.96516129032257</v>
      </c>
      <c r="E43" s="48">
        <f t="shared" si="5"/>
        <v>-90.00800000000001</v>
      </c>
    </row>
    <row r="44" spans="1:5" ht="35.25" customHeight="1">
      <c r="A44" s="61" t="s">
        <v>55</v>
      </c>
      <c r="B44" s="53">
        <f>42.9+178.1</f>
        <v>221</v>
      </c>
      <c r="C44" s="53">
        <v>99.418</v>
      </c>
      <c r="D44" s="47">
        <f t="shared" si="4"/>
        <v>44.98552036199096</v>
      </c>
      <c r="E44" s="48">
        <f t="shared" si="5"/>
        <v>-121.582</v>
      </c>
    </row>
    <row r="45" spans="1:5" ht="33.75" customHeight="1" thickBot="1">
      <c r="A45" s="61" t="s">
        <v>56</v>
      </c>
      <c r="B45" s="53">
        <f>35+136.299</f>
        <v>171.299</v>
      </c>
      <c r="C45" s="53">
        <v>171.171</v>
      </c>
      <c r="D45" s="47">
        <f t="shared" si="4"/>
        <v>99.92527685508963</v>
      </c>
      <c r="E45" s="48">
        <f t="shared" si="5"/>
        <v>-0.12800000000001432</v>
      </c>
    </row>
    <row r="46" spans="1:5" ht="26.25" customHeight="1" thickBot="1">
      <c r="A46" s="21" t="s">
        <v>7</v>
      </c>
      <c r="B46" s="38">
        <f>B29+B30+B35</f>
        <v>418501.53380000003</v>
      </c>
      <c r="C46" s="38">
        <f>C29+C30+C35</f>
        <v>364538.36620999995</v>
      </c>
      <c r="D46" s="38">
        <f>C46/B46*100</f>
        <v>87.1056225051283</v>
      </c>
      <c r="E46" s="39">
        <f>C46-B46</f>
        <v>-53963.167590000085</v>
      </c>
    </row>
    <row r="47" spans="1:5" ht="51" customHeight="1" thickBot="1">
      <c r="A47" s="29" t="s">
        <v>32</v>
      </c>
      <c r="B47" s="42">
        <v>-18422.48751</v>
      </c>
      <c r="C47" s="42">
        <v>41.09868</v>
      </c>
      <c r="D47" s="42">
        <f>C47/B47*100</f>
        <v>-0.22308974278142965</v>
      </c>
      <c r="E47" s="43">
        <f>C47-B47</f>
        <v>18463.586189999998</v>
      </c>
    </row>
    <row r="48" spans="1:5" ht="27" customHeight="1" thickBot="1">
      <c r="A48" s="24" t="s">
        <v>26</v>
      </c>
      <c r="B48" s="34">
        <f>B46+B47</f>
        <v>400079.04629</v>
      </c>
      <c r="C48" s="34">
        <f>C46+C47</f>
        <v>364579.46488999994</v>
      </c>
      <c r="D48" s="34">
        <f>C48/B48*100</f>
        <v>91.12685812236516</v>
      </c>
      <c r="E48" s="35">
        <f>C48-B48</f>
        <v>-35499.58140000008</v>
      </c>
    </row>
    <row r="49" spans="1:5" s="11" customFormat="1" ht="27.75" customHeight="1">
      <c r="A49" s="66"/>
      <c r="B49" s="67"/>
      <c r="C49" s="68"/>
      <c r="D49" s="74"/>
      <c r="E49" s="74"/>
    </row>
    <row r="50" spans="1:5" s="11" customFormat="1" ht="21" customHeight="1">
      <c r="A50" s="12"/>
      <c r="B50" s="73"/>
      <c r="C50" s="73"/>
      <c r="D50" s="63"/>
      <c r="E50" s="10"/>
    </row>
    <row r="51" spans="1:5" s="11" customFormat="1" ht="21" customHeight="1">
      <c r="A51" s="72"/>
      <c r="B51" s="75"/>
      <c r="C51" s="76"/>
      <c r="D51" s="12"/>
      <c r="E51" s="10"/>
    </row>
    <row r="52" spans="2:3" ht="12.75">
      <c r="B52" s="4"/>
      <c r="C52" s="65"/>
    </row>
    <row r="53" spans="2:3" ht="12.75">
      <c r="B53" s="78">
        <f>B51-B50</f>
        <v>0</v>
      </c>
      <c r="C53" s="4"/>
    </row>
    <row r="54" spans="2:3" ht="25.5" customHeight="1">
      <c r="B54" s="13"/>
      <c r="C54" s="4"/>
    </row>
    <row r="55" ht="20.25">
      <c r="B55" s="70"/>
    </row>
    <row r="56" ht="12.75">
      <c r="C56" s="62"/>
    </row>
  </sheetData>
  <sheetProtection/>
  <mergeCells count="8">
    <mergeCell ref="E5:E6"/>
    <mergeCell ref="A1:E1"/>
    <mergeCell ref="B5:B7"/>
    <mergeCell ref="A5:A7"/>
    <mergeCell ref="C5:C7"/>
    <mergeCell ref="D5:D7"/>
    <mergeCell ref="A3:E3"/>
    <mergeCell ref="A2:E2"/>
  </mergeCells>
  <printOptions horizontalCentered="1" verticalCentered="1"/>
  <pageMargins left="0.05" right="0" top="0.25" bottom="0.19" header="0.1968503937007874" footer="0.19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Gogol</dc:creator>
  <cp:keywords/>
  <dc:description/>
  <cp:lastModifiedBy>Горун Віталій Анатолійович</cp:lastModifiedBy>
  <cp:lastPrinted>2012-02-24T08:04:53Z</cp:lastPrinted>
  <dcterms:created xsi:type="dcterms:W3CDTF">2003-03-11T08:59:05Z</dcterms:created>
  <dcterms:modified xsi:type="dcterms:W3CDTF">2012-02-28T07:05:58Z</dcterms:modified>
  <cp:category/>
  <cp:version/>
  <cp:contentType/>
  <cp:contentStatus/>
</cp:coreProperties>
</file>