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0" windowWidth="14340" windowHeight="7410"/>
  </bookViews>
  <sheets>
    <sheet name="Додаток 1" sheetId="1" r:id="rId1"/>
    <sheet name="Додаток 2" sheetId="9" r:id="rId2"/>
    <sheet name="Додаток 3" sheetId="8" r:id="rId3"/>
    <sheet name="Додаток 3.1" sheetId="7" r:id="rId4"/>
    <sheet name="Додаток 4" sheetId="6" r:id="rId5"/>
    <sheet name="Додаток 5" sheetId="5" r:id="rId6"/>
    <sheet name="Додаток 6" sheetId="4" r:id="rId7"/>
    <sheet name="Додаток 7" sheetId="3" r:id="rId8"/>
    <sheet name="Додаток 8" sheetId="2" r:id="rId9"/>
  </sheets>
  <externalReferences>
    <externalReference r:id="rId10"/>
  </externalReferences>
  <definedNames>
    <definedName name="_ftn1" localSheetId="0">'Додаток 1'!$A$105</definedName>
    <definedName name="_ftn2" localSheetId="0">'Додаток 1'!$A$106</definedName>
    <definedName name="_ftnref1" localSheetId="0">'Додаток 1'!$A$84</definedName>
    <definedName name="_ftnref2" localSheetId="0">'Додаток 1'!$A$90</definedName>
    <definedName name="_xlnm.Print_Titles" localSheetId="0">'Додаток 1'!$6:$8</definedName>
  </definedNames>
  <calcPr calcId="114210" fullCalcOnLoad="1"/>
</workbook>
</file>

<file path=xl/calcChain.xml><?xml version="1.0" encoding="utf-8"?>
<calcChain xmlns="http://schemas.openxmlformats.org/spreadsheetml/2006/main">
  <c r="D11" i="2"/>
  <c r="F11"/>
  <c r="G11"/>
  <c r="D15"/>
  <c r="F15"/>
  <c r="G15"/>
  <c r="D20"/>
  <c r="F20"/>
  <c r="G20"/>
  <c r="D37"/>
  <c r="F37"/>
  <c r="G37"/>
  <c r="D43"/>
  <c r="F43"/>
  <c r="G43"/>
  <c r="D33"/>
  <c r="F33"/>
  <c r="G33"/>
  <c r="D28"/>
  <c r="D29"/>
  <c r="D26"/>
  <c r="D23"/>
  <c r="F26"/>
  <c r="F23"/>
  <c r="G23"/>
  <c r="D18"/>
  <c r="F18"/>
  <c r="G18"/>
  <c r="D41"/>
  <c r="F41"/>
  <c r="G41"/>
  <c r="D35"/>
  <c r="F35"/>
  <c r="G35"/>
  <c r="D9"/>
  <c r="F9"/>
  <c r="G9"/>
  <c r="G48"/>
  <c r="F48"/>
  <c r="D48"/>
  <c r="G47"/>
  <c r="G46"/>
  <c r="G45"/>
  <c r="G44"/>
  <c r="G42"/>
  <c r="G40"/>
  <c r="G39"/>
  <c r="G38"/>
  <c r="G36"/>
  <c r="G34"/>
  <c r="G32"/>
  <c r="G31"/>
  <c r="G30"/>
  <c r="G29"/>
  <c r="G28"/>
  <c r="G27"/>
  <c r="G26"/>
  <c r="G25"/>
  <c r="G24"/>
  <c r="G22"/>
  <c r="G21"/>
  <c r="G19"/>
  <c r="G17"/>
  <c r="G16"/>
  <c r="G14"/>
  <c r="G13"/>
  <c r="G12"/>
  <c r="G10"/>
  <c r="G9" i="3"/>
  <c r="G11"/>
  <c r="G8"/>
  <c r="G17"/>
  <c r="G26"/>
  <c r="G29"/>
  <c r="G33"/>
  <c r="G21"/>
  <c r="G31"/>
  <c r="G15"/>
  <c r="G35"/>
  <c r="D16" i="4"/>
  <c r="D15"/>
  <c r="D14"/>
  <c r="D17"/>
  <c r="C12"/>
  <c r="C16"/>
  <c r="C15"/>
  <c r="C14"/>
  <c r="C17"/>
  <c r="F17"/>
  <c r="E16"/>
  <c r="E15"/>
  <c r="E14"/>
  <c r="E17"/>
  <c r="F16"/>
  <c r="F15"/>
  <c r="F14"/>
  <c r="D11"/>
  <c r="D10"/>
  <c r="D13"/>
  <c r="C11"/>
  <c r="C10"/>
  <c r="C13"/>
  <c r="F13"/>
  <c r="E11"/>
  <c r="E10"/>
  <c r="E13"/>
  <c r="F12"/>
  <c r="F11"/>
  <c r="F10"/>
  <c r="F12" i="5"/>
  <c r="J12"/>
  <c r="N12"/>
  <c r="F13"/>
  <c r="J13"/>
  <c r="N13"/>
  <c r="N11"/>
  <c r="N14"/>
  <c r="M12"/>
  <c r="M13"/>
  <c r="M11"/>
  <c r="M14"/>
  <c r="L12"/>
  <c r="L13"/>
  <c r="L11"/>
  <c r="L14"/>
  <c r="K12"/>
  <c r="K13"/>
  <c r="K11"/>
  <c r="K14"/>
  <c r="J11"/>
  <c r="J14"/>
  <c r="I11"/>
  <c r="I14"/>
  <c r="H11"/>
  <c r="H14"/>
  <c r="G11"/>
  <c r="G14"/>
  <c r="F11"/>
  <c r="F14"/>
  <c r="E11"/>
  <c r="E14"/>
  <c r="D11"/>
  <c r="D14"/>
  <c r="C11"/>
  <c r="C14"/>
  <c r="K18" i="6"/>
  <c r="S18"/>
  <c r="K19"/>
  <c r="S19"/>
  <c r="K20"/>
  <c r="S20"/>
  <c r="K21"/>
  <c r="S21"/>
  <c r="K22"/>
  <c r="S22"/>
  <c r="K23"/>
  <c r="S23"/>
  <c r="K24"/>
  <c r="S24"/>
  <c r="K25"/>
  <c r="S25"/>
  <c r="K26"/>
  <c r="S26"/>
  <c r="K27"/>
  <c r="S27"/>
  <c r="K28"/>
  <c r="S28"/>
  <c r="K29"/>
  <c r="S29"/>
  <c r="K30"/>
  <c r="S30"/>
  <c r="K31"/>
  <c r="S31"/>
  <c r="K32"/>
  <c r="S32"/>
  <c r="K33"/>
  <c r="S33"/>
  <c r="S34"/>
  <c r="K13"/>
  <c r="S13"/>
  <c r="K14"/>
  <c r="S14"/>
  <c r="K15"/>
  <c r="S15"/>
  <c r="K16"/>
  <c r="S16"/>
  <c r="S17"/>
  <c r="S35"/>
  <c r="K36"/>
  <c r="S36"/>
  <c r="S37"/>
  <c r="R34"/>
  <c r="R17"/>
  <c r="R35"/>
  <c r="R37"/>
  <c r="Q34"/>
  <c r="Q17"/>
  <c r="Q35"/>
  <c r="Q37"/>
  <c r="P34"/>
  <c r="P17"/>
  <c r="P35"/>
  <c r="P37"/>
  <c r="O34"/>
  <c r="O17"/>
  <c r="O35"/>
  <c r="O37"/>
  <c r="N34"/>
  <c r="N17"/>
  <c r="N35"/>
  <c r="N37"/>
  <c r="M34"/>
  <c r="M17"/>
  <c r="M35"/>
  <c r="M37"/>
  <c r="L34"/>
  <c r="L17"/>
  <c r="L35"/>
  <c r="L37"/>
  <c r="K34"/>
  <c r="K17"/>
  <c r="K35"/>
  <c r="K37"/>
  <c r="J34"/>
  <c r="J17"/>
  <c r="J35"/>
  <c r="J37"/>
  <c r="I34"/>
  <c r="I17"/>
  <c r="I35"/>
  <c r="I37"/>
  <c r="H34"/>
  <c r="H17"/>
  <c r="H35"/>
  <c r="H37"/>
  <c r="G34"/>
  <c r="G17"/>
  <c r="G35"/>
  <c r="G37"/>
  <c r="F34"/>
  <c r="F17"/>
  <c r="F35"/>
  <c r="F37"/>
  <c r="E34"/>
  <c r="E17"/>
  <c r="E35"/>
  <c r="E37"/>
  <c r="D115" i="7"/>
  <c r="D114"/>
  <c r="G116"/>
  <c r="G115"/>
  <c r="G114"/>
  <c r="N114"/>
  <c r="D118"/>
  <c r="D117"/>
  <c r="G117"/>
  <c r="N117"/>
  <c r="D124"/>
  <c r="D123"/>
  <c r="G125"/>
  <c r="G124"/>
  <c r="G123"/>
  <c r="N123"/>
  <c r="D127"/>
  <c r="D126"/>
  <c r="G128"/>
  <c r="G127"/>
  <c r="G126"/>
  <c r="N126"/>
  <c r="G122"/>
  <c r="G121"/>
  <c r="G120"/>
  <c r="D121"/>
  <c r="D120"/>
  <c r="N120"/>
  <c r="D112"/>
  <c r="D111"/>
  <c r="G112"/>
  <c r="G111"/>
  <c r="N111"/>
  <c r="N110"/>
  <c r="D19"/>
  <c r="D17"/>
  <c r="G19"/>
  <c r="G17"/>
  <c r="N17"/>
  <c r="N16"/>
  <c r="D24"/>
  <c r="D23"/>
  <c r="D22"/>
  <c r="N22"/>
  <c r="D29"/>
  <c r="D28"/>
  <c r="D27"/>
  <c r="G27"/>
  <c r="N27"/>
  <c r="D34"/>
  <c r="D37"/>
  <c r="D38"/>
  <c r="D32"/>
  <c r="D31"/>
  <c r="G34"/>
  <c r="G38"/>
  <c r="G32"/>
  <c r="G31"/>
  <c r="N31"/>
  <c r="D42"/>
  <c r="D48"/>
  <c r="D50"/>
  <c r="D53"/>
  <c r="D52"/>
  <c r="D41"/>
  <c r="D40"/>
  <c r="G42"/>
  <c r="G48"/>
  <c r="G51"/>
  <c r="G50"/>
  <c r="G53"/>
  <c r="G52"/>
  <c r="G41"/>
  <c r="G40"/>
  <c r="N40"/>
  <c r="D61"/>
  <c r="D57"/>
  <c r="D56"/>
  <c r="K58"/>
  <c r="G58"/>
  <c r="G61"/>
  <c r="G57"/>
  <c r="G56"/>
  <c r="N56"/>
  <c r="D75"/>
  <c r="D73"/>
  <c r="G76"/>
  <c r="G75"/>
  <c r="G79"/>
  <c r="G73"/>
  <c r="N73"/>
  <c r="N72"/>
  <c r="N84"/>
  <c r="N83"/>
  <c r="N82"/>
  <c r="N81"/>
  <c r="D86"/>
  <c r="D85"/>
  <c r="G87"/>
  <c r="G86"/>
  <c r="G85"/>
  <c r="N85"/>
  <c r="D90"/>
  <c r="D89"/>
  <c r="G90"/>
  <c r="G89"/>
  <c r="N89"/>
  <c r="D96"/>
  <c r="D95"/>
  <c r="G96"/>
  <c r="G95"/>
  <c r="N95"/>
  <c r="D100"/>
  <c r="D99"/>
  <c r="D98"/>
  <c r="N98"/>
  <c r="D105"/>
  <c r="D107"/>
  <c r="D103"/>
  <c r="D102"/>
  <c r="G103"/>
  <c r="G102"/>
  <c r="N102"/>
  <c r="N108"/>
  <c r="D93"/>
  <c r="D92"/>
  <c r="G94"/>
  <c r="G93"/>
  <c r="G92"/>
  <c r="N92"/>
  <c r="D13"/>
  <c r="D12"/>
  <c r="G15"/>
  <c r="G13"/>
  <c r="G12"/>
  <c r="N12"/>
  <c r="N109"/>
  <c r="N129"/>
  <c r="M115"/>
  <c r="M114"/>
  <c r="M117"/>
  <c r="M124"/>
  <c r="M123"/>
  <c r="M127"/>
  <c r="M126"/>
  <c r="M121"/>
  <c r="M120"/>
  <c r="M112"/>
  <c r="M111"/>
  <c r="M110"/>
  <c r="M19"/>
  <c r="M17"/>
  <c r="M16"/>
  <c r="M27"/>
  <c r="M32"/>
  <c r="M31"/>
  <c r="M42"/>
  <c r="M48"/>
  <c r="M50"/>
  <c r="M52"/>
  <c r="M41"/>
  <c r="M40"/>
  <c r="M58"/>
  <c r="M57"/>
  <c r="M56"/>
  <c r="M75"/>
  <c r="M73"/>
  <c r="M72"/>
  <c r="M83"/>
  <c r="M82"/>
  <c r="M81"/>
  <c r="M86"/>
  <c r="M85"/>
  <c r="M90"/>
  <c r="M89"/>
  <c r="M96"/>
  <c r="M95"/>
  <c r="M103"/>
  <c r="M102"/>
  <c r="M93"/>
  <c r="M92"/>
  <c r="M13"/>
  <c r="M12"/>
  <c r="M109"/>
  <c r="M129"/>
  <c r="L115"/>
  <c r="L114"/>
  <c r="L117"/>
  <c r="L124"/>
  <c r="L123"/>
  <c r="L127"/>
  <c r="L126"/>
  <c r="L121"/>
  <c r="L120"/>
  <c r="L112"/>
  <c r="L111"/>
  <c r="L110"/>
  <c r="L19"/>
  <c r="L17"/>
  <c r="L16"/>
  <c r="L27"/>
  <c r="L32"/>
  <c r="L31"/>
  <c r="L42"/>
  <c r="L48"/>
  <c r="L50"/>
  <c r="L52"/>
  <c r="L41"/>
  <c r="L40"/>
  <c r="L58"/>
  <c r="L57"/>
  <c r="L56"/>
  <c r="L75"/>
  <c r="L73"/>
  <c r="L72"/>
  <c r="L83"/>
  <c r="L82"/>
  <c r="L81"/>
  <c r="L86"/>
  <c r="L85"/>
  <c r="L90"/>
  <c r="L89"/>
  <c r="L96"/>
  <c r="L95"/>
  <c r="L103"/>
  <c r="L102"/>
  <c r="L93"/>
  <c r="L92"/>
  <c r="L13"/>
  <c r="L12"/>
  <c r="L109"/>
  <c r="L129"/>
  <c r="K115"/>
  <c r="K114"/>
  <c r="K117"/>
  <c r="K124"/>
  <c r="K123"/>
  <c r="K127"/>
  <c r="K126"/>
  <c r="K121"/>
  <c r="K120"/>
  <c r="K112"/>
  <c r="K111"/>
  <c r="K110"/>
  <c r="K19"/>
  <c r="K17"/>
  <c r="K16"/>
  <c r="K27"/>
  <c r="K32"/>
  <c r="K31"/>
  <c r="K42"/>
  <c r="K48"/>
  <c r="K50"/>
  <c r="K52"/>
  <c r="K41"/>
  <c r="K40"/>
  <c r="K57"/>
  <c r="K56"/>
  <c r="K75"/>
  <c r="K73"/>
  <c r="K72"/>
  <c r="K83"/>
  <c r="K82"/>
  <c r="K81"/>
  <c r="K86"/>
  <c r="K85"/>
  <c r="K90"/>
  <c r="K89"/>
  <c r="K96"/>
  <c r="K95"/>
  <c r="K103"/>
  <c r="K102"/>
  <c r="K93"/>
  <c r="K92"/>
  <c r="K13"/>
  <c r="K12"/>
  <c r="K109"/>
  <c r="K129"/>
  <c r="J115"/>
  <c r="J114"/>
  <c r="J117"/>
  <c r="J124"/>
  <c r="J123"/>
  <c r="J127"/>
  <c r="J126"/>
  <c r="J121"/>
  <c r="J120"/>
  <c r="J112"/>
  <c r="J111"/>
  <c r="J110"/>
  <c r="J19"/>
  <c r="J17"/>
  <c r="J16"/>
  <c r="J27"/>
  <c r="J32"/>
  <c r="J31"/>
  <c r="J42"/>
  <c r="J48"/>
  <c r="J50"/>
  <c r="J52"/>
  <c r="J41"/>
  <c r="J40"/>
  <c r="J57"/>
  <c r="J56"/>
  <c r="J75"/>
  <c r="J73"/>
  <c r="J72"/>
  <c r="J83"/>
  <c r="J82"/>
  <c r="J81"/>
  <c r="J86"/>
  <c r="J85"/>
  <c r="J90"/>
  <c r="J89"/>
  <c r="J96"/>
  <c r="J95"/>
  <c r="J103"/>
  <c r="J102"/>
  <c r="J93"/>
  <c r="J92"/>
  <c r="J13"/>
  <c r="J12"/>
  <c r="J109"/>
  <c r="J129"/>
  <c r="I115"/>
  <c r="I114"/>
  <c r="I117"/>
  <c r="I124"/>
  <c r="I123"/>
  <c r="I127"/>
  <c r="I126"/>
  <c r="I121"/>
  <c r="I120"/>
  <c r="I112"/>
  <c r="I111"/>
  <c r="I110"/>
  <c r="I19"/>
  <c r="I17"/>
  <c r="I16"/>
  <c r="I27"/>
  <c r="I32"/>
  <c r="I31"/>
  <c r="I42"/>
  <c r="I48"/>
  <c r="I50"/>
  <c r="I52"/>
  <c r="I41"/>
  <c r="I40"/>
  <c r="I57"/>
  <c r="I56"/>
  <c r="I75"/>
  <c r="I73"/>
  <c r="I72"/>
  <c r="I83"/>
  <c r="I82"/>
  <c r="I81"/>
  <c r="I86"/>
  <c r="I85"/>
  <c r="I90"/>
  <c r="I89"/>
  <c r="I96"/>
  <c r="I95"/>
  <c r="I103"/>
  <c r="I102"/>
  <c r="I93"/>
  <c r="I92"/>
  <c r="I13"/>
  <c r="I12"/>
  <c r="I109"/>
  <c r="I129"/>
  <c r="H115"/>
  <c r="H114"/>
  <c r="H117"/>
  <c r="H124"/>
  <c r="H123"/>
  <c r="H127"/>
  <c r="H126"/>
  <c r="H121"/>
  <c r="H120"/>
  <c r="H112"/>
  <c r="H111"/>
  <c r="H110"/>
  <c r="H19"/>
  <c r="H17"/>
  <c r="H16"/>
  <c r="H27"/>
  <c r="H32"/>
  <c r="H31"/>
  <c r="H42"/>
  <c r="H48"/>
  <c r="H50"/>
  <c r="H52"/>
  <c r="H41"/>
  <c r="H40"/>
  <c r="H57"/>
  <c r="H56"/>
  <c r="H75"/>
  <c r="H73"/>
  <c r="H72"/>
  <c r="H83"/>
  <c r="H82"/>
  <c r="H81"/>
  <c r="H86"/>
  <c r="H85"/>
  <c r="H90"/>
  <c r="H89"/>
  <c r="H96"/>
  <c r="H95"/>
  <c r="H103"/>
  <c r="H102"/>
  <c r="H93"/>
  <c r="H92"/>
  <c r="H13"/>
  <c r="H12"/>
  <c r="H109"/>
  <c r="H129"/>
  <c r="G110"/>
  <c r="G16"/>
  <c r="G72"/>
  <c r="G83"/>
  <c r="G82"/>
  <c r="G81"/>
  <c r="G109"/>
  <c r="G129"/>
  <c r="F115"/>
  <c r="F114"/>
  <c r="F117"/>
  <c r="F124"/>
  <c r="F123"/>
  <c r="F127"/>
  <c r="F126"/>
  <c r="F121"/>
  <c r="F120"/>
  <c r="F112"/>
  <c r="F111"/>
  <c r="F110"/>
  <c r="F19"/>
  <c r="F17"/>
  <c r="F16"/>
  <c r="F27"/>
  <c r="F32"/>
  <c r="F31"/>
  <c r="F42"/>
  <c r="F48"/>
  <c r="F50"/>
  <c r="F52"/>
  <c r="F41"/>
  <c r="F40"/>
  <c r="F62"/>
  <c r="F57"/>
  <c r="F56"/>
  <c r="F77"/>
  <c r="F75"/>
  <c r="F73"/>
  <c r="F72"/>
  <c r="F83"/>
  <c r="F82"/>
  <c r="F81"/>
  <c r="F86"/>
  <c r="F85"/>
  <c r="F90"/>
  <c r="F89"/>
  <c r="F96"/>
  <c r="F95"/>
  <c r="F103"/>
  <c r="F102"/>
  <c r="F93"/>
  <c r="F92"/>
  <c r="F13"/>
  <c r="F12"/>
  <c r="F109"/>
  <c r="F129"/>
  <c r="E115"/>
  <c r="E114"/>
  <c r="E117"/>
  <c r="E124"/>
  <c r="E123"/>
  <c r="E127"/>
  <c r="E126"/>
  <c r="E121"/>
  <c r="E120"/>
  <c r="E112"/>
  <c r="E111"/>
  <c r="E110"/>
  <c r="E19"/>
  <c r="E17"/>
  <c r="E16"/>
  <c r="E27"/>
  <c r="E38"/>
  <c r="E32"/>
  <c r="E31"/>
  <c r="E42"/>
  <c r="E48"/>
  <c r="E50"/>
  <c r="E52"/>
  <c r="E41"/>
  <c r="E40"/>
  <c r="E57"/>
  <c r="E56"/>
  <c r="E75"/>
  <c r="E73"/>
  <c r="E72"/>
  <c r="E83"/>
  <c r="E82"/>
  <c r="E81"/>
  <c r="E86"/>
  <c r="E85"/>
  <c r="E90"/>
  <c r="E89"/>
  <c r="E96"/>
  <c r="E95"/>
  <c r="E103"/>
  <c r="E102"/>
  <c r="E93"/>
  <c r="E92"/>
  <c r="E13"/>
  <c r="E12"/>
  <c r="E109"/>
  <c r="E129"/>
  <c r="D110"/>
  <c r="D16"/>
  <c r="D72"/>
  <c r="D83"/>
  <c r="D82"/>
  <c r="D81"/>
  <c r="D109"/>
  <c r="D129"/>
  <c r="N128"/>
  <c r="N127"/>
  <c r="N125"/>
  <c r="N124"/>
  <c r="N122"/>
  <c r="N121"/>
  <c r="N119"/>
  <c r="N118"/>
  <c r="N116"/>
  <c r="N115"/>
  <c r="N113"/>
  <c r="N112"/>
  <c r="N107"/>
  <c r="N106"/>
  <c r="N105"/>
  <c r="N104"/>
  <c r="N103"/>
  <c r="N101"/>
  <c r="N100"/>
  <c r="N99"/>
  <c r="N97"/>
  <c r="N96"/>
  <c r="N94"/>
  <c r="N93"/>
  <c r="N91"/>
  <c r="N90"/>
  <c r="N88"/>
  <c r="N87"/>
  <c r="N86"/>
  <c r="N80"/>
  <c r="N79"/>
  <c r="N78"/>
  <c r="N77"/>
  <c r="N76"/>
  <c r="N75"/>
  <c r="N74"/>
  <c r="N71"/>
  <c r="N70"/>
  <c r="N68"/>
  <c r="N66"/>
  <c r="N65"/>
  <c r="N64"/>
  <c r="N63"/>
  <c r="N62"/>
  <c r="N61"/>
  <c r="N60"/>
  <c r="N59"/>
  <c r="N58"/>
  <c r="N57"/>
  <c r="N55"/>
  <c r="N54"/>
  <c r="N53"/>
  <c r="N52"/>
  <c r="N51"/>
  <c r="N50"/>
  <c r="N49"/>
  <c r="N48"/>
  <c r="N47"/>
  <c r="N44"/>
  <c r="N43"/>
  <c r="N42"/>
  <c r="N41"/>
  <c r="N39"/>
  <c r="N38"/>
  <c r="N37"/>
  <c r="N36"/>
  <c r="N35"/>
  <c r="N34"/>
  <c r="N33"/>
  <c r="N32"/>
  <c r="N30"/>
  <c r="N29"/>
  <c r="N28"/>
  <c r="N26"/>
  <c r="N25"/>
  <c r="G24"/>
  <c r="N24"/>
  <c r="M24"/>
  <c r="L24"/>
  <c r="K24"/>
  <c r="J24"/>
  <c r="I24"/>
  <c r="H24"/>
  <c r="F24"/>
  <c r="E24"/>
  <c r="N23"/>
  <c r="N21"/>
  <c r="N20"/>
  <c r="N19"/>
  <c r="N18"/>
  <c r="N15"/>
  <c r="N14"/>
  <c r="N13"/>
  <c r="N4275" i="8"/>
  <c r="N4274"/>
  <c r="N4273"/>
  <c r="N4272"/>
  <c r="N4271"/>
  <c r="N4270"/>
  <c r="N4269"/>
  <c r="N4268"/>
  <c r="N4267"/>
  <c r="N4266"/>
  <c r="N4265"/>
  <c r="N4264"/>
  <c r="N4263"/>
  <c r="N4262"/>
  <c r="N4261"/>
  <c r="N4260"/>
  <c r="N4259"/>
  <c r="N4258"/>
  <c r="N4257"/>
  <c r="N4256"/>
  <c r="N4255"/>
  <c r="N4254"/>
  <c r="N4253"/>
  <c r="N4252"/>
  <c r="N4251"/>
  <c r="N4250"/>
  <c r="N4249"/>
  <c r="N4248"/>
  <c r="N4247"/>
  <c r="N4246"/>
  <c r="N4245"/>
  <c r="N4244"/>
  <c r="N4243"/>
  <c r="N4242"/>
  <c r="N4241"/>
  <c r="N4240"/>
  <c r="N4239"/>
  <c r="N4238"/>
  <c r="N4237"/>
  <c r="N4236"/>
  <c r="N4235"/>
  <c r="N4234"/>
  <c r="N4233"/>
  <c r="N4232"/>
  <c r="N4231"/>
  <c r="N4230"/>
  <c r="N4229"/>
  <c r="N4228"/>
  <c r="N4227"/>
  <c r="N4226"/>
  <c r="N4225"/>
  <c r="N4224"/>
  <c r="N4223"/>
  <c r="N4222"/>
  <c r="N4221"/>
  <c r="N4220"/>
  <c r="N4219"/>
  <c r="N4218"/>
  <c r="N4217"/>
  <c r="N4216"/>
  <c r="N4215"/>
  <c r="N4214"/>
  <c r="N4213"/>
  <c r="N4212"/>
  <c r="N4211"/>
  <c r="N4210"/>
  <c r="N4209"/>
  <c r="N4208"/>
  <c r="N4207"/>
  <c r="N4206"/>
  <c r="N4205"/>
  <c r="N4204"/>
  <c r="N4203"/>
  <c r="N4202"/>
  <c r="N4201"/>
  <c r="N4200"/>
  <c r="N4199"/>
  <c r="N4198"/>
  <c r="N4197"/>
  <c r="N4196"/>
  <c r="N4195"/>
  <c r="N4194"/>
  <c r="N4193"/>
  <c r="N4192"/>
  <c r="N4191"/>
  <c r="N4190"/>
  <c r="N4189"/>
  <c r="N4188"/>
  <c r="N4187"/>
  <c r="N4186"/>
  <c r="N4185"/>
  <c r="N4184"/>
  <c r="N4183"/>
  <c r="N4182"/>
  <c r="N4181"/>
  <c r="N4180"/>
  <c r="N4179"/>
  <c r="N4178"/>
  <c r="N4177"/>
  <c r="N4176"/>
  <c r="N4175"/>
  <c r="N4174"/>
  <c r="N4173"/>
  <c r="N4172"/>
  <c r="N4171"/>
  <c r="N4170"/>
  <c r="N4169"/>
  <c r="N4168"/>
  <c r="N4167"/>
  <c r="N4166"/>
  <c r="N4165"/>
  <c r="N4164"/>
  <c r="N4163"/>
  <c r="N4162"/>
  <c r="N4161"/>
  <c r="N4160"/>
  <c r="N4159"/>
  <c r="N4158"/>
  <c r="N4157"/>
  <c r="N4156"/>
  <c r="N4155"/>
  <c r="N4154"/>
  <c r="N4153"/>
  <c r="N4152"/>
  <c r="N4151"/>
  <c r="N4150"/>
  <c r="N4149"/>
  <c r="N4148"/>
  <c r="N4147"/>
  <c r="N4146"/>
  <c r="N4145"/>
  <c r="N4144"/>
  <c r="N4143"/>
  <c r="N4142"/>
  <c r="N4141"/>
  <c r="N4140"/>
  <c r="N4139"/>
  <c r="N4138"/>
  <c r="N4137"/>
  <c r="N4136"/>
  <c r="N4135"/>
  <c r="N4134"/>
  <c r="N4133"/>
  <c r="N4132"/>
  <c r="N4131"/>
  <c r="N4130"/>
  <c r="N4129"/>
  <c r="N4128"/>
  <c r="N4127"/>
  <c r="N4126"/>
  <c r="N4125"/>
  <c r="N4124"/>
  <c r="N4123"/>
  <c r="N4122"/>
  <c r="N4121"/>
  <c r="N4120"/>
  <c r="N4119"/>
  <c r="N4118"/>
  <c r="N4117"/>
  <c r="N4116"/>
  <c r="N4115"/>
  <c r="N4114"/>
  <c r="N4113"/>
  <c r="N4112"/>
  <c r="N4111"/>
  <c r="N4110"/>
  <c r="N4109"/>
  <c r="N4108"/>
  <c r="N4107"/>
  <c r="N4106"/>
  <c r="N4105"/>
  <c r="N4104"/>
  <c r="N4103"/>
  <c r="N4102"/>
  <c r="N4101"/>
  <c r="N4100"/>
  <c r="N4099"/>
  <c r="N4098"/>
  <c r="N4097"/>
  <c r="N4096"/>
  <c r="N4095"/>
  <c r="N4094"/>
  <c r="N4093"/>
  <c r="N4092"/>
  <c r="N4091"/>
  <c r="N4090"/>
  <c r="N4089"/>
  <c r="N4088"/>
  <c r="N4087"/>
  <c r="N4086"/>
  <c r="N4085"/>
  <c r="N4084"/>
  <c r="N4083"/>
  <c r="N4082"/>
  <c r="N4081"/>
  <c r="N4080"/>
  <c r="N4079"/>
  <c r="N4078"/>
  <c r="N4077"/>
  <c r="N4076"/>
  <c r="N4075"/>
  <c r="N4074"/>
  <c r="N4073"/>
  <c r="N4072"/>
  <c r="N4071"/>
  <c r="N4070"/>
  <c r="N4069"/>
  <c r="N4068"/>
  <c r="N4067"/>
  <c r="N4066"/>
  <c r="N4065"/>
  <c r="N4064"/>
  <c r="N4063"/>
  <c r="N4062"/>
  <c r="N4061"/>
  <c r="N4060"/>
  <c r="N4059"/>
  <c r="N4058"/>
  <c r="N4057"/>
  <c r="N4056"/>
  <c r="N4055"/>
  <c r="N4054"/>
  <c r="N4053"/>
  <c r="N4052"/>
  <c r="N4051"/>
  <c r="N4050"/>
  <c r="N4049"/>
  <c r="N4048"/>
  <c r="N4047"/>
  <c r="N4046"/>
  <c r="N4045"/>
  <c r="N4044"/>
  <c r="N4043"/>
  <c r="N4042"/>
  <c r="N4041"/>
  <c r="N4040"/>
  <c r="N4039"/>
  <c r="N4038"/>
  <c r="N4037"/>
  <c r="N4036"/>
  <c r="N4035"/>
  <c r="N4034"/>
  <c r="N4033"/>
  <c r="N4032"/>
  <c r="N4031"/>
  <c r="N4030"/>
  <c r="N4029"/>
  <c r="N4028"/>
  <c r="N4027"/>
  <c r="N4026"/>
  <c r="N4025"/>
  <c r="N4024"/>
  <c r="N4023"/>
  <c r="N4022"/>
  <c r="N4021"/>
  <c r="N4020"/>
  <c r="N4019"/>
  <c r="N4018"/>
  <c r="N4017"/>
  <c r="N4016"/>
  <c r="N4015"/>
  <c r="N4014"/>
  <c r="N4013"/>
  <c r="N4012"/>
  <c r="N4011"/>
  <c r="N4010"/>
  <c r="N4009"/>
  <c r="N4008"/>
  <c r="N4007"/>
  <c r="N4006"/>
  <c r="N4005"/>
  <c r="N4004"/>
  <c r="N4003"/>
  <c r="N4002"/>
  <c r="N4001"/>
  <c r="N4000"/>
  <c r="N3999"/>
  <c r="N3998"/>
  <c r="N3997"/>
  <c r="N3996"/>
  <c r="N3995"/>
  <c r="N3994"/>
  <c r="N3993"/>
  <c r="N3992"/>
  <c r="N3991"/>
  <c r="N3990"/>
  <c r="N3989"/>
  <c r="N3988"/>
  <c r="N3987"/>
  <c r="N3986"/>
  <c r="N3985"/>
  <c r="N3984"/>
  <c r="N3983"/>
  <c r="N3982"/>
  <c r="N3981"/>
  <c r="N3980"/>
  <c r="N3979"/>
  <c r="N3978"/>
  <c r="N3977"/>
  <c r="N3976"/>
  <c r="N3975"/>
  <c r="N3974"/>
  <c r="N3973"/>
  <c r="N3972"/>
  <c r="N3971"/>
  <c r="N3970"/>
  <c r="N3969"/>
  <c r="N3968"/>
  <c r="N3967"/>
  <c r="N3966"/>
  <c r="N3965"/>
  <c r="N3964"/>
  <c r="N3963"/>
  <c r="N3962"/>
  <c r="N3961"/>
  <c r="N3960"/>
  <c r="N3959"/>
  <c r="N3958"/>
  <c r="N3957"/>
  <c r="N3956"/>
  <c r="N3955"/>
  <c r="N3954"/>
  <c r="N3953"/>
  <c r="N3952"/>
  <c r="N3951"/>
  <c r="N3950"/>
  <c r="N3949"/>
  <c r="N3948"/>
  <c r="N3947"/>
  <c r="N3946"/>
  <c r="N3945"/>
  <c r="N3944"/>
  <c r="N3943"/>
  <c r="N3942"/>
  <c r="N3941"/>
  <c r="N3940"/>
  <c r="N3939"/>
  <c r="N3938"/>
  <c r="N3937"/>
  <c r="N3936"/>
  <c r="N3935"/>
  <c r="N3934"/>
  <c r="N3933"/>
  <c r="N3932"/>
  <c r="N3931"/>
  <c r="N3930"/>
  <c r="N3929"/>
  <c r="N3928"/>
  <c r="N3927"/>
  <c r="N3926"/>
  <c r="N3925"/>
  <c r="N3924"/>
  <c r="N3923"/>
  <c r="N3922"/>
  <c r="N3921"/>
  <c r="N3920"/>
  <c r="N3919"/>
  <c r="N3918"/>
  <c r="N3917"/>
  <c r="N3916"/>
  <c r="N3915"/>
  <c r="N3914"/>
  <c r="N3913"/>
  <c r="N3912"/>
  <c r="N3911"/>
  <c r="N3910"/>
  <c r="N3909"/>
  <c r="N3908"/>
  <c r="N3907"/>
  <c r="N3906"/>
  <c r="N3905"/>
  <c r="N3904"/>
  <c r="N3903"/>
  <c r="N3902"/>
  <c r="N3901"/>
  <c r="N3900"/>
  <c r="N3899"/>
  <c r="N3898"/>
  <c r="N3897"/>
  <c r="N3896"/>
  <c r="N3895"/>
  <c r="N3894"/>
  <c r="N3893"/>
  <c r="N3892"/>
  <c r="N3891"/>
  <c r="N3890"/>
  <c r="N3889"/>
  <c r="N3888"/>
  <c r="N3887"/>
  <c r="N3886"/>
  <c r="N3885"/>
  <c r="N3884"/>
  <c r="N3883"/>
  <c r="N3882"/>
  <c r="N3881"/>
  <c r="N3880"/>
  <c r="N3879"/>
  <c r="N3878"/>
  <c r="N3877"/>
  <c r="N3876"/>
  <c r="N3875"/>
  <c r="N3874"/>
  <c r="N3873"/>
  <c r="N3872"/>
  <c r="N3871"/>
  <c r="N3870"/>
  <c r="N3869"/>
  <c r="N3868"/>
  <c r="N3867"/>
  <c r="N3866"/>
  <c r="N3865"/>
  <c r="N3864"/>
  <c r="N3863"/>
  <c r="N3862"/>
  <c r="N3861"/>
  <c r="N3860"/>
  <c r="N3859"/>
  <c r="N3858"/>
  <c r="N3857"/>
  <c r="N3856"/>
  <c r="N3855"/>
  <c r="N3854"/>
  <c r="N3853"/>
  <c r="N3852"/>
  <c r="N3851"/>
  <c r="N3850"/>
  <c r="N3849"/>
  <c r="N3848"/>
  <c r="N3847"/>
  <c r="N3846"/>
  <c r="N3845"/>
  <c r="N3844"/>
  <c r="N3843"/>
  <c r="N3842"/>
  <c r="N3841"/>
  <c r="N3840"/>
  <c r="N3839"/>
  <c r="N3838"/>
  <c r="N3837"/>
  <c r="N3836"/>
  <c r="N3835"/>
  <c r="N3834"/>
  <c r="N3833"/>
  <c r="N3832"/>
  <c r="N3831"/>
  <c r="N3830"/>
  <c r="N3829"/>
  <c r="N3828"/>
  <c r="N3827"/>
  <c r="N3826"/>
  <c r="N3825"/>
  <c r="N3824"/>
  <c r="N3823"/>
  <c r="N3822"/>
  <c r="N3821"/>
  <c r="N3820"/>
  <c r="N3819"/>
  <c r="N3818"/>
  <c r="N3817"/>
  <c r="N3816"/>
  <c r="N3815"/>
  <c r="N3814"/>
  <c r="N3813"/>
  <c r="N3812"/>
  <c r="N3811"/>
  <c r="N3810"/>
  <c r="N3809"/>
  <c r="N3808"/>
  <c r="N3807"/>
  <c r="N3806"/>
  <c r="N3805"/>
  <c r="N3804"/>
  <c r="N3803"/>
  <c r="N3802"/>
  <c r="N3801"/>
  <c r="N3800"/>
  <c r="N3799"/>
  <c r="N3798"/>
  <c r="N3797"/>
  <c r="N3796"/>
  <c r="N3795"/>
  <c r="N3794"/>
  <c r="N3793"/>
  <c r="N3792"/>
  <c r="N3791"/>
  <c r="N3790"/>
  <c r="N3789"/>
  <c r="N3788"/>
  <c r="N3787"/>
  <c r="N3786"/>
  <c r="N3785"/>
  <c r="N3784"/>
  <c r="N3783"/>
  <c r="N3782"/>
  <c r="N3781"/>
  <c r="N3780"/>
  <c r="N3779"/>
  <c r="N3778"/>
  <c r="N3777"/>
  <c r="N3776"/>
  <c r="N3775"/>
  <c r="N3774"/>
  <c r="N3773"/>
  <c r="N3772"/>
  <c r="N3771"/>
  <c r="N3770"/>
  <c r="N3769"/>
  <c r="N3768"/>
  <c r="N3767"/>
  <c r="N3766"/>
  <c r="N3765"/>
  <c r="N3764"/>
  <c r="N3763"/>
  <c r="N3762"/>
  <c r="N3761"/>
  <c r="N3760"/>
  <c r="N3759"/>
  <c r="N3758"/>
  <c r="N3757"/>
  <c r="N3756"/>
  <c r="N3755"/>
  <c r="N3754"/>
  <c r="N3753"/>
  <c r="N3752"/>
  <c r="N3751"/>
  <c r="N3750"/>
  <c r="N3749"/>
  <c r="N3748"/>
  <c r="N3747"/>
  <c r="N3746"/>
  <c r="N3745"/>
  <c r="N3744"/>
  <c r="N3743"/>
  <c r="N3742"/>
  <c r="N3741"/>
  <c r="N3740"/>
  <c r="N3739"/>
  <c r="N3738"/>
  <c r="N3737"/>
  <c r="N3736"/>
  <c r="N3735"/>
  <c r="N3734"/>
  <c r="N3733"/>
  <c r="N3732"/>
  <c r="N3731"/>
  <c r="N3730"/>
  <c r="N3729"/>
  <c r="N3728"/>
  <c r="N3727"/>
  <c r="N3726"/>
  <c r="N3725"/>
  <c r="N3724"/>
  <c r="N3723"/>
  <c r="N3722"/>
  <c r="N3721"/>
  <c r="N3720"/>
  <c r="N3719"/>
  <c r="N3718"/>
  <c r="N3717"/>
  <c r="N3716"/>
  <c r="N3715"/>
  <c r="N3714"/>
  <c r="N3713"/>
  <c r="N3712"/>
  <c r="N3711"/>
  <c r="N3710"/>
  <c r="N3709"/>
  <c r="N3708"/>
  <c r="N3707"/>
  <c r="N3706"/>
  <c r="N3705"/>
  <c r="N3704"/>
  <c r="N3703"/>
  <c r="N3702"/>
  <c r="N3701"/>
  <c r="N3700"/>
  <c r="N3699"/>
  <c r="N3698"/>
  <c r="N3697"/>
  <c r="N3696"/>
  <c r="N3695"/>
  <c r="N3694"/>
  <c r="N3693"/>
  <c r="N3692"/>
  <c r="N3691"/>
  <c r="N3690"/>
  <c r="N3689"/>
  <c r="N3688"/>
  <c r="N3687"/>
  <c r="N3686"/>
  <c r="N3685"/>
  <c r="N3684"/>
  <c r="N3683"/>
  <c r="N3682"/>
  <c r="N3681"/>
  <c r="N3680"/>
  <c r="N3679"/>
  <c r="N3678"/>
  <c r="N3677"/>
  <c r="N3676"/>
  <c r="N3675"/>
  <c r="N3674"/>
  <c r="N3673"/>
  <c r="N3672"/>
  <c r="N3671"/>
  <c r="N3670"/>
  <c r="N3669"/>
  <c r="N3668"/>
  <c r="N3667"/>
  <c r="N3666"/>
  <c r="N3665"/>
  <c r="N3664"/>
  <c r="N3663"/>
  <c r="N3662"/>
  <c r="N3661"/>
  <c r="N3660"/>
  <c r="N3659"/>
  <c r="N3658"/>
  <c r="N3657"/>
  <c r="N3656"/>
  <c r="N3655"/>
  <c r="N3654"/>
  <c r="N3653"/>
  <c r="N3652"/>
  <c r="N3651"/>
  <c r="N3650"/>
  <c r="N3649"/>
  <c r="N3648"/>
  <c r="N3647"/>
  <c r="N3646"/>
  <c r="N3645"/>
  <c r="N3644"/>
  <c r="N3643"/>
  <c r="N3642"/>
  <c r="N3641"/>
  <c r="N3640"/>
  <c r="N3639"/>
  <c r="N3638"/>
  <c r="N3637"/>
  <c r="N3636"/>
  <c r="N3635"/>
  <c r="N3634"/>
  <c r="N3633"/>
  <c r="N3632"/>
  <c r="N3631"/>
  <c r="N3630"/>
  <c r="N3629"/>
  <c r="N3628"/>
  <c r="N3627"/>
  <c r="N3626"/>
  <c r="N3625"/>
  <c r="N3624"/>
  <c r="N3623"/>
  <c r="N3622"/>
  <c r="N3621"/>
  <c r="N3620"/>
  <c r="N3619"/>
  <c r="N3618"/>
  <c r="N3617"/>
  <c r="N3616"/>
  <c r="N3615"/>
  <c r="N3614"/>
  <c r="N3613"/>
  <c r="N3612"/>
  <c r="N3611"/>
  <c r="N3610"/>
  <c r="N3609"/>
  <c r="N3608"/>
  <c r="N3607"/>
  <c r="N3606"/>
  <c r="N3605"/>
  <c r="N3604"/>
  <c r="N3603"/>
  <c r="N3602"/>
  <c r="N3601"/>
  <c r="N3600"/>
  <c r="N3599"/>
  <c r="N3598"/>
  <c r="N3597"/>
  <c r="N3596"/>
  <c r="N3595"/>
  <c r="N3594"/>
  <c r="N3593"/>
  <c r="N3592"/>
  <c r="N3591"/>
  <c r="N3590"/>
  <c r="N3589"/>
  <c r="N3588"/>
  <c r="N3587"/>
  <c r="N3586"/>
  <c r="N3585"/>
  <c r="N3584"/>
  <c r="N3583"/>
  <c r="N3582"/>
  <c r="N3581"/>
  <c r="N3580"/>
  <c r="N3579"/>
  <c r="N3578"/>
  <c r="N3577"/>
  <c r="N3576"/>
  <c r="N3575"/>
  <c r="N3574"/>
  <c r="N3573"/>
  <c r="N3572"/>
  <c r="N3571"/>
  <c r="N3570"/>
  <c r="N3569"/>
  <c r="N3568"/>
  <c r="N3567"/>
  <c r="N3566"/>
  <c r="N3565"/>
  <c r="N3564"/>
  <c r="N3563"/>
  <c r="N3562"/>
  <c r="N3561"/>
  <c r="N3560"/>
  <c r="N3559"/>
  <c r="N3558"/>
  <c r="N3557"/>
  <c r="N3556"/>
  <c r="N3555"/>
  <c r="N3554"/>
  <c r="N3553"/>
  <c r="N3552"/>
  <c r="N3551"/>
  <c r="N3550"/>
  <c r="N3549"/>
  <c r="N3548"/>
  <c r="N3547"/>
  <c r="N3546"/>
  <c r="N3545"/>
  <c r="N3544"/>
  <c r="N3543"/>
  <c r="N3542"/>
  <c r="N3541"/>
  <c r="N3540"/>
  <c r="N3539"/>
  <c r="N3538"/>
  <c r="N3537"/>
  <c r="N3536"/>
  <c r="N3535"/>
  <c r="N3534"/>
  <c r="N3533"/>
  <c r="N3532"/>
  <c r="N3531"/>
  <c r="N3530"/>
  <c r="N3529"/>
  <c r="N3528"/>
  <c r="N3527"/>
  <c r="N3526"/>
  <c r="N3525"/>
  <c r="N3524"/>
  <c r="N3523"/>
  <c r="N3522"/>
  <c r="N3521"/>
  <c r="N3520"/>
  <c r="N3519"/>
  <c r="N3518"/>
  <c r="N3517"/>
  <c r="N3516"/>
  <c r="N3515"/>
  <c r="N3514"/>
  <c r="N3513"/>
  <c r="N3512"/>
  <c r="N3511"/>
  <c r="N3510"/>
  <c r="N3509"/>
  <c r="N3508"/>
  <c r="N3507"/>
  <c r="N3506"/>
  <c r="N3505"/>
  <c r="N3504"/>
  <c r="N3503"/>
  <c r="N3502"/>
  <c r="N3501"/>
  <c r="N3500"/>
  <c r="N3499"/>
  <c r="N3498"/>
  <c r="N3497"/>
  <c r="N3496"/>
  <c r="N3495"/>
  <c r="N3494"/>
  <c r="N3493"/>
  <c r="N3492"/>
  <c r="N3491"/>
  <c r="N3490"/>
  <c r="N3489"/>
  <c r="N3488"/>
  <c r="N3487"/>
  <c r="N3486"/>
  <c r="N3485"/>
  <c r="N3484"/>
  <c r="N3483"/>
  <c r="N3482"/>
  <c r="N3481"/>
  <c r="N3480"/>
  <c r="N3479"/>
  <c r="N3478"/>
  <c r="N3477"/>
  <c r="N3476"/>
  <c r="N3475"/>
  <c r="N3474"/>
  <c r="N3473"/>
  <c r="N3472"/>
  <c r="N3471"/>
  <c r="N3470"/>
  <c r="N3469"/>
  <c r="N3468"/>
  <c r="N3467"/>
  <c r="N3466"/>
  <c r="N3465"/>
  <c r="N3464"/>
  <c r="N3463"/>
  <c r="N3462"/>
  <c r="N3461"/>
  <c r="N3460"/>
  <c r="N3459"/>
  <c r="N3458"/>
  <c r="N3457"/>
  <c r="N3456"/>
  <c r="N3455"/>
  <c r="N3454"/>
  <c r="N3453"/>
  <c r="N3452"/>
  <c r="N3451"/>
  <c r="N3450"/>
  <c r="N3449"/>
  <c r="N3448"/>
  <c r="N3447"/>
  <c r="N3446"/>
  <c r="N3445"/>
  <c r="N3444"/>
  <c r="N3443"/>
  <c r="N3442"/>
  <c r="N3441"/>
  <c r="N3440"/>
  <c r="N3439"/>
  <c r="N3438"/>
  <c r="N3437"/>
  <c r="N3436"/>
  <c r="N3435"/>
  <c r="N3434"/>
  <c r="N3433"/>
  <c r="N3432"/>
  <c r="N3431"/>
  <c r="N3430"/>
  <c r="N3429"/>
  <c r="N3428"/>
  <c r="N3427"/>
  <c r="N3426"/>
  <c r="N3425"/>
  <c r="N3424"/>
  <c r="N3423"/>
  <c r="N3422"/>
  <c r="N3421"/>
  <c r="N3420"/>
  <c r="N3419"/>
  <c r="N3418"/>
  <c r="N3417"/>
  <c r="N3416"/>
  <c r="N3415"/>
  <c r="N3414"/>
  <c r="N3413"/>
  <c r="N3412"/>
  <c r="N3411"/>
  <c r="N3410"/>
  <c r="N3409"/>
  <c r="N3408"/>
  <c r="N3407"/>
  <c r="N3406"/>
  <c r="N3405"/>
  <c r="N3404"/>
  <c r="N3403"/>
  <c r="N3402"/>
  <c r="N3401"/>
  <c r="N3400"/>
  <c r="N3399"/>
  <c r="N3398"/>
  <c r="N3397"/>
  <c r="N3396"/>
  <c r="N3395"/>
  <c r="N3394"/>
  <c r="N3393"/>
  <c r="N3392"/>
  <c r="N3391"/>
  <c r="N3390"/>
  <c r="N3389"/>
  <c r="N3388"/>
  <c r="N3387"/>
  <c r="N3386"/>
  <c r="N3385"/>
  <c r="N3384"/>
  <c r="N3383"/>
  <c r="N3382"/>
  <c r="N3381"/>
  <c r="N3380"/>
  <c r="N3379"/>
  <c r="N3378"/>
  <c r="N3377"/>
  <c r="N3376"/>
  <c r="N3375"/>
  <c r="N3374"/>
  <c r="N3373"/>
  <c r="N3372"/>
  <c r="N3371"/>
  <c r="N3370"/>
  <c r="N3369"/>
  <c r="N3368"/>
  <c r="N3367"/>
  <c r="N3366"/>
  <c r="N3365"/>
  <c r="N3364"/>
  <c r="N3363"/>
  <c r="N3362"/>
  <c r="N3361"/>
  <c r="N3360"/>
  <c r="N3359"/>
  <c r="N3358"/>
  <c r="N3357"/>
  <c r="N3356"/>
  <c r="N3355"/>
  <c r="N3354"/>
  <c r="N3353"/>
  <c r="N3352"/>
  <c r="N3351"/>
  <c r="N3350"/>
  <c r="N3349"/>
  <c r="N3348"/>
  <c r="N3347"/>
  <c r="N3346"/>
  <c r="N3345"/>
  <c r="N3344"/>
  <c r="N3343"/>
  <c r="N3342"/>
  <c r="N3341"/>
  <c r="N3340"/>
  <c r="N3339"/>
  <c r="N3338"/>
  <c r="N3337"/>
  <c r="N3336"/>
  <c r="N3335"/>
  <c r="N3334"/>
  <c r="N3333"/>
  <c r="N3332"/>
  <c r="N3331"/>
  <c r="N3330"/>
  <c r="N3329"/>
  <c r="N3328"/>
  <c r="N3327"/>
  <c r="N3326"/>
  <c r="N3325"/>
  <c r="N3324"/>
  <c r="N3323"/>
  <c r="N3322"/>
  <c r="N3321"/>
  <c r="N3320"/>
  <c r="N3319"/>
  <c r="N3318"/>
  <c r="N3317"/>
  <c r="N3316"/>
  <c r="N3315"/>
  <c r="N3314"/>
  <c r="N3313"/>
  <c r="N3312"/>
  <c r="N3311"/>
  <c r="N3310"/>
  <c r="N3309"/>
  <c r="N3308"/>
  <c r="N3307"/>
  <c r="N3306"/>
  <c r="N3305"/>
  <c r="N3304"/>
  <c r="N3303"/>
  <c r="N3302"/>
  <c r="N3301"/>
  <c r="N3300"/>
  <c r="N3299"/>
  <c r="N3298"/>
  <c r="N3297"/>
  <c r="N3296"/>
  <c r="N3295"/>
  <c r="N3294"/>
  <c r="N3293"/>
  <c r="N3292"/>
  <c r="N3291"/>
  <c r="N3290"/>
  <c r="N3289"/>
  <c r="N3288"/>
  <c r="N3287"/>
  <c r="N3286"/>
  <c r="N3285"/>
  <c r="N3284"/>
  <c r="N3283"/>
  <c r="N3282"/>
  <c r="N3281"/>
  <c r="N3280"/>
  <c r="N3279"/>
  <c r="N3278"/>
  <c r="N3277"/>
  <c r="N3276"/>
  <c r="N3275"/>
  <c r="N3274"/>
  <c r="N3273"/>
  <c r="N3272"/>
  <c r="N3271"/>
  <c r="N3270"/>
  <c r="N3269"/>
  <c r="N3268"/>
  <c r="N3267"/>
  <c r="N3266"/>
  <c r="N3265"/>
  <c r="N3264"/>
  <c r="N3263"/>
  <c r="N3262"/>
  <c r="N3261"/>
  <c r="N3260"/>
  <c r="N3259"/>
  <c r="N3258"/>
  <c r="N3257"/>
  <c r="N3256"/>
  <c r="N3255"/>
  <c r="N3254"/>
  <c r="N3253"/>
  <c r="N3252"/>
  <c r="N3251"/>
  <c r="N3250"/>
  <c r="N3249"/>
  <c r="N3248"/>
  <c r="N3247"/>
  <c r="N3246"/>
  <c r="N3245"/>
  <c r="N3244"/>
  <c r="N3243"/>
  <c r="N3242"/>
  <c r="N3241"/>
  <c r="N3240"/>
  <c r="N3239"/>
  <c r="N3238"/>
  <c r="N3237"/>
  <c r="N3236"/>
  <c r="N3235"/>
  <c r="N3234"/>
  <c r="N3233"/>
  <c r="N3232"/>
  <c r="N3231"/>
  <c r="N3230"/>
  <c r="N3229"/>
  <c r="N3228"/>
  <c r="N3227"/>
  <c r="N3226"/>
  <c r="N3225"/>
  <c r="N3224"/>
  <c r="N3223"/>
  <c r="N3222"/>
  <c r="N3221"/>
  <c r="N3220"/>
  <c r="N3219"/>
  <c r="N3218"/>
  <c r="N3217"/>
  <c r="N3216"/>
  <c r="N3215"/>
  <c r="N3214"/>
  <c r="N3213"/>
  <c r="N3212"/>
  <c r="N3211"/>
  <c r="N3210"/>
  <c r="N3209"/>
  <c r="N3208"/>
  <c r="N3207"/>
  <c r="N3206"/>
  <c r="N3205"/>
  <c r="N3204"/>
  <c r="N3203"/>
  <c r="N3202"/>
  <c r="N3201"/>
  <c r="N3200"/>
  <c r="N3199"/>
  <c r="N3198"/>
  <c r="N3197"/>
  <c r="N3196"/>
  <c r="N3195"/>
  <c r="N3194"/>
  <c r="N3193"/>
  <c r="N3192"/>
  <c r="N3191"/>
  <c r="N3190"/>
  <c r="N3189"/>
  <c r="N3188"/>
  <c r="N3187"/>
  <c r="N3186"/>
  <c r="N3185"/>
  <c r="N3184"/>
  <c r="N3183"/>
  <c r="N3182"/>
  <c r="N3181"/>
  <c r="N3180"/>
  <c r="N3179"/>
  <c r="N3178"/>
  <c r="N3177"/>
  <c r="N3176"/>
  <c r="N3175"/>
  <c r="N3174"/>
  <c r="N3173"/>
  <c r="N3172"/>
  <c r="N3171"/>
  <c r="N3170"/>
  <c r="N3169"/>
  <c r="N3168"/>
  <c r="N3167"/>
  <c r="N3166"/>
  <c r="N3165"/>
  <c r="N3164"/>
  <c r="N3163"/>
  <c r="N3162"/>
  <c r="N3161"/>
  <c r="N3160"/>
  <c r="N3159"/>
  <c r="N3158"/>
  <c r="N3157"/>
  <c r="N3156"/>
  <c r="N3155"/>
  <c r="N3154"/>
  <c r="N3153"/>
  <c r="N3152"/>
  <c r="N3151"/>
  <c r="N3150"/>
  <c r="N3149"/>
  <c r="N3148"/>
  <c r="N3147"/>
  <c r="N3146"/>
  <c r="N3145"/>
  <c r="N3144"/>
  <c r="N3143"/>
  <c r="N3142"/>
  <c r="N3141"/>
  <c r="N3140"/>
  <c r="N3139"/>
  <c r="N3138"/>
  <c r="N3137"/>
  <c r="N3136"/>
  <c r="N3135"/>
  <c r="N3134"/>
  <c r="N3133"/>
  <c r="N3132"/>
  <c r="N3131"/>
  <c r="N3130"/>
  <c r="N3129"/>
  <c r="N3128"/>
  <c r="N3127"/>
  <c r="N3126"/>
  <c r="N3125"/>
  <c r="N3124"/>
  <c r="N3123"/>
  <c r="N3122"/>
  <c r="N3121"/>
  <c r="N3120"/>
  <c r="N3119"/>
  <c r="N3118"/>
  <c r="N3117"/>
  <c r="N3116"/>
  <c r="N3115"/>
  <c r="N3114"/>
  <c r="N3113"/>
  <c r="N3112"/>
  <c r="N3111"/>
  <c r="N3110"/>
  <c r="N3109"/>
  <c r="N3108"/>
  <c r="N3107"/>
  <c r="N3106"/>
  <c r="N3105"/>
  <c r="N3104"/>
  <c r="N3103"/>
  <c r="N3102"/>
  <c r="N3101"/>
  <c r="N3100"/>
  <c r="N3099"/>
  <c r="N3098"/>
  <c r="N3097"/>
  <c r="N3096"/>
  <c r="N3095"/>
  <c r="N3094"/>
  <c r="N3093"/>
  <c r="N3092"/>
  <c r="N3091"/>
  <c r="N3090"/>
  <c r="N3089"/>
  <c r="N3088"/>
  <c r="N3087"/>
  <c r="N3086"/>
  <c r="N3085"/>
  <c r="N3084"/>
  <c r="N3083"/>
  <c r="N3082"/>
  <c r="N3081"/>
  <c r="N3080"/>
  <c r="N3079"/>
  <c r="N3078"/>
  <c r="N3077"/>
  <c r="N3076"/>
  <c r="N3075"/>
  <c r="N3074"/>
  <c r="N3073"/>
  <c r="N3072"/>
  <c r="N3071"/>
  <c r="N3070"/>
  <c r="N3069"/>
  <c r="N3068"/>
  <c r="N3067"/>
  <c r="N3066"/>
  <c r="N3065"/>
  <c r="N3064"/>
  <c r="N3063"/>
  <c r="N3062"/>
  <c r="N3061"/>
  <c r="N3060"/>
  <c r="N3059"/>
  <c r="N3058"/>
  <c r="N3057"/>
  <c r="N3056"/>
  <c r="N3055"/>
  <c r="N3054"/>
  <c r="N3053"/>
  <c r="N3052"/>
  <c r="N3051"/>
  <c r="N3050"/>
  <c r="N3049"/>
  <c r="N3048"/>
  <c r="N3047"/>
  <c r="N3046"/>
  <c r="N3045"/>
  <c r="N3044"/>
  <c r="N3043"/>
  <c r="N3042"/>
  <c r="N3041"/>
  <c r="N3040"/>
  <c r="N3039"/>
  <c r="N3038"/>
  <c r="N3037"/>
  <c r="N3036"/>
  <c r="N3035"/>
  <c r="N3034"/>
  <c r="N3033"/>
  <c r="N3032"/>
  <c r="N3031"/>
  <c r="N3030"/>
  <c r="N3029"/>
  <c r="N3028"/>
  <c r="N3027"/>
  <c r="N3026"/>
  <c r="N3025"/>
  <c r="N3024"/>
  <c r="N3023"/>
  <c r="N3022"/>
  <c r="N3021"/>
  <c r="N3020"/>
  <c r="N3019"/>
  <c r="N3018"/>
  <c r="N3017"/>
  <c r="N3016"/>
  <c r="N3015"/>
  <c r="N3014"/>
  <c r="N3013"/>
  <c r="N3012"/>
  <c r="N3011"/>
  <c r="N3010"/>
  <c r="N3009"/>
  <c r="N3008"/>
  <c r="N3007"/>
  <c r="N3006"/>
  <c r="N3005"/>
  <c r="N3004"/>
  <c r="N3003"/>
  <c r="N3002"/>
  <c r="N3001"/>
  <c r="N3000"/>
  <c r="N2999"/>
  <c r="N2998"/>
  <c r="N2997"/>
  <c r="N2996"/>
  <c r="N2995"/>
  <c r="N2994"/>
  <c r="N2993"/>
  <c r="N2992"/>
  <c r="N2991"/>
  <c r="N2990"/>
  <c r="N2989"/>
  <c r="N2988"/>
  <c r="N2987"/>
  <c r="N2986"/>
  <c r="N2985"/>
  <c r="N2984"/>
  <c r="N2983"/>
  <c r="N2982"/>
  <c r="N2981"/>
  <c r="N2980"/>
  <c r="N2979"/>
  <c r="N2978"/>
  <c r="N2977"/>
  <c r="N2976"/>
  <c r="N2975"/>
  <c r="N2974"/>
  <c r="N2973"/>
  <c r="N2972"/>
  <c r="N2971"/>
  <c r="N2970"/>
  <c r="N2969"/>
  <c r="N2968"/>
  <c r="N2967"/>
  <c r="N2966"/>
  <c r="N2965"/>
  <c r="N2964"/>
  <c r="N2963"/>
  <c r="N2962"/>
  <c r="N2961"/>
  <c r="N2960"/>
  <c r="N2959"/>
  <c r="N2958"/>
  <c r="N2957"/>
  <c r="N2956"/>
  <c r="N2955"/>
  <c r="N2954"/>
  <c r="N2953"/>
  <c r="N2952"/>
  <c r="N2951"/>
  <c r="N2950"/>
  <c r="N2949"/>
  <c r="N2948"/>
  <c r="N2947"/>
  <c r="N2946"/>
  <c r="N2945"/>
  <c r="N2944"/>
  <c r="N2943"/>
  <c r="N2942"/>
  <c r="N2941"/>
  <c r="N2940"/>
  <c r="N2939"/>
  <c r="N2938"/>
  <c r="N2937"/>
  <c r="N2936"/>
  <c r="N2935"/>
  <c r="N2934"/>
  <c r="N2933"/>
  <c r="N2932"/>
  <c r="N2931"/>
  <c r="N2930"/>
  <c r="N2929"/>
  <c r="N2928"/>
  <c r="N2927"/>
  <c r="N2926"/>
  <c r="N2925"/>
  <c r="N2924"/>
  <c r="N2923"/>
  <c r="N2922"/>
  <c r="N2921"/>
  <c r="N2920"/>
  <c r="N2919"/>
  <c r="N2918"/>
  <c r="N2917"/>
  <c r="N2916"/>
  <c r="N2915"/>
  <c r="N2914"/>
  <c r="N2913"/>
  <c r="N2912"/>
  <c r="N2911"/>
  <c r="N2910"/>
  <c r="N2909"/>
  <c r="N2908"/>
  <c r="N2907"/>
  <c r="N2906"/>
  <c r="N2905"/>
  <c r="N2904"/>
  <c r="N2903"/>
  <c r="N2902"/>
  <c r="N2901"/>
  <c r="N2900"/>
  <c r="N2899"/>
  <c r="N2898"/>
  <c r="N2897"/>
  <c r="N2896"/>
  <c r="N2895"/>
  <c r="N2894"/>
  <c r="N2893"/>
  <c r="N2892"/>
  <c r="N2891"/>
  <c r="N2890"/>
  <c r="N2889"/>
  <c r="N2888"/>
  <c r="N2887"/>
  <c r="N2886"/>
  <c r="N2885"/>
  <c r="N2884"/>
  <c r="N2883"/>
  <c r="N2882"/>
  <c r="N2881"/>
  <c r="N2880"/>
  <c r="N2879"/>
  <c r="N2878"/>
  <c r="N2877"/>
  <c r="N2876"/>
  <c r="N2875"/>
  <c r="N2874"/>
  <c r="N2873"/>
  <c r="N2872"/>
  <c r="N2871"/>
  <c r="N2870"/>
  <c r="N2869"/>
  <c r="N2868"/>
  <c r="N2867"/>
  <c r="N2866"/>
  <c r="N2865"/>
  <c r="N2864"/>
  <c r="N2863"/>
  <c r="N2862"/>
  <c r="N2861"/>
  <c r="N2860"/>
  <c r="N2859"/>
  <c r="N2858"/>
  <c r="N2857"/>
  <c r="N2856"/>
  <c r="N2855"/>
  <c r="N2854"/>
  <c r="N2853"/>
  <c r="N2852"/>
  <c r="N2851"/>
  <c r="N2850"/>
  <c r="N2849"/>
  <c r="N2848"/>
  <c r="N2847"/>
  <c r="N2846"/>
  <c r="N2845"/>
  <c r="N2844"/>
  <c r="N2843"/>
  <c r="N2842"/>
  <c r="N2841"/>
  <c r="N2840"/>
  <c r="N2839"/>
  <c r="N2838"/>
  <c r="N2837"/>
  <c r="N2836"/>
  <c r="N2835"/>
  <c r="N2834"/>
  <c r="N2833"/>
  <c r="N2832"/>
  <c r="N2831"/>
  <c r="N2830"/>
  <c r="N2829"/>
  <c r="N2828"/>
  <c r="N2827"/>
  <c r="N2826"/>
  <c r="N2825"/>
  <c r="N2824"/>
  <c r="N2823"/>
  <c r="N2822"/>
  <c r="N2821"/>
  <c r="N2820"/>
  <c r="N2819"/>
  <c r="N2818"/>
  <c r="N2817"/>
  <c r="N2816"/>
  <c r="N2815"/>
  <c r="N2814"/>
  <c r="N2813"/>
  <c r="N2812"/>
  <c r="N2811"/>
  <c r="N2810"/>
  <c r="N2809"/>
  <c r="N2808"/>
  <c r="N2807"/>
  <c r="N2806"/>
  <c r="N2805"/>
  <c r="N2804"/>
  <c r="N2803"/>
  <c r="N2802"/>
  <c r="N2801"/>
  <c r="N2800"/>
  <c r="N2799"/>
  <c r="N2798"/>
  <c r="N2797"/>
  <c r="N2796"/>
  <c r="N2795"/>
  <c r="N2794"/>
  <c r="N2793"/>
  <c r="N2792"/>
  <c r="N2791"/>
  <c r="N2790"/>
  <c r="N2789"/>
  <c r="N2788"/>
  <c r="N2787"/>
  <c r="N2786"/>
  <c r="N2785"/>
  <c r="N2784"/>
  <c r="N2783"/>
  <c r="N2782"/>
  <c r="N2781"/>
  <c r="N2780"/>
  <c r="N2779"/>
  <c r="N2778"/>
  <c r="N2777"/>
  <c r="N2776"/>
  <c r="N2775"/>
  <c r="N2774"/>
  <c r="N2773"/>
  <c r="N2772"/>
  <c r="N2771"/>
  <c r="N2770"/>
  <c r="N2769"/>
  <c r="N2768"/>
  <c r="N2767"/>
  <c r="N2766"/>
  <c r="N2765"/>
  <c r="N2764"/>
  <c r="N2763"/>
  <c r="N2762"/>
  <c r="N2761"/>
  <c r="N2760"/>
  <c r="N2759"/>
  <c r="N2758"/>
  <c r="N2757"/>
  <c r="N2756"/>
  <c r="N2755"/>
  <c r="N2754"/>
  <c r="N2753"/>
  <c r="N2752"/>
  <c r="N2751"/>
  <c r="N2750"/>
  <c r="N2749"/>
  <c r="N2748"/>
  <c r="N2747"/>
  <c r="N2746"/>
  <c r="N2745"/>
  <c r="N2744"/>
  <c r="N2743"/>
  <c r="N2742"/>
  <c r="N2741"/>
  <c r="N2740"/>
  <c r="N2739"/>
  <c r="N2738"/>
  <c r="N2737"/>
  <c r="N2736"/>
  <c r="N2735"/>
  <c r="N2734"/>
  <c r="N2733"/>
  <c r="N2732"/>
  <c r="N2731"/>
  <c r="N2730"/>
  <c r="N2729"/>
  <c r="N2728"/>
  <c r="N2727"/>
  <c r="N2726"/>
  <c r="N2725"/>
  <c r="N2724"/>
  <c r="N2723"/>
  <c r="N2722"/>
  <c r="N2721"/>
  <c r="N2720"/>
  <c r="N2719"/>
  <c r="N2718"/>
  <c r="N2717"/>
  <c r="N2716"/>
  <c r="N2715"/>
  <c r="N2714"/>
  <c r="N2713"/>
  <c r="N2712"/>
  <c r="N2711"/>
  <c r="N2710"/>
  <c r="N2709"/>
  <c r="N2708"/>
  <c r="N2707"/>
  <c r="N2706"/>
  <c r="N2705"/>
  <c r="N2704"/>
  <c r="N2703"/>
  <c r="N2702"/>
  <c r="N2701"/>
  <c r="N2700"/>
  <c r="N2699"/>
  <c r="N2698"/>
  <c r="N2697"/>
  <c r="N2696"/>
  <c r="N2695"/>
  <c r="N2694"/>
  <c r="N2693"/>
  <c r="N2692"/>
  <c r="N2691"/>
  <c r="N2690"/>
  <c r="N2689"/>
  <c r="N2688"/>
  <c r="N2687"/>
  <c r="N2686"/>
  <c r="N2685"/>
  <c r="N2684"/>
  <c r="N2683"/>
  <c r="N2682"/>
  <c r="N2681"/>
  <c r="N2680"/>
  <c r="N2679"/>
  <c r="N2678"/>
  <c r="N2677"/>
  <c r="N2676"/>
  <c r="N2675"/>
  <c r="N2674"/>
  <c r="N2673"/>
  <c r="N2672"/>
  <c r="N2671"/>
  <c r="N2670"/>
  <c r="N2669"/>
  <c r="N2668"/>
  <c r="N2667"/>
  <c r="N2666"/>
  <c r="N2665"/>
  <c r="N2664"/>
  <c r="N2663"/>
  <c r="N2662"/>
  <c r="N2661"/>
  <c r="N2660"/>
  <c r="N2659"/>
  <c r="N2658"/>
  <c r="N2657"/>
  <c r="N2656"/>
  <c r="N2655"/>
  <c r="N2654"/>
  <c r="N2653"/>
  <c r="N2652"/>
  <c r="N2651"/>
  <c r="N2650"/>
  <c r="N2649"/>
  <c r="N2648"/>
  <c r="N2647"/>
  <c r="N2646"/>
  <c r="N2645"/>
  <c r="N2644"/>
  <c r="N2643"/>
  <c r="N2642"/>
  <c r="N2641"/>
  <c r="N2640"/>
  <c r="N2639"/>
  <c r="N2638"/>
  <c r="N2637"/>
  <c r="N2636"/>
  <c r="N2635"/>
  <c r="N2634"/>
  <c r="N2633"/>
  <c r="N2632"/>
  <c r="N2631"/>
  <c r="N2630"/>
  <c r="N2629"/>
  <c r="N2628"/>
  <c r="N2627"/>
  <c r="N2626"/>
  <c r="N2625"/>
  <c r="N2624"/>
  <c r="N2623"/>
  <c r="N2622"/>
  <c r="N2621"/>
  <c r="N2620"/>
  <c r="N2619"/>
  <c r="N2618"/>
  <c r="N2617"/>
  <c r="N2616"/>
  <c r="N2615"/>
  <c r="N2614"/>
  <c r="N2613"/>
  <c r="N2612"/>
  <c r="N2611"/>
  <c r="N2610"/>
  <c r="N2609"/>
  <c r="N2608"/>
  <c r="N2607"/>
  <c r="N2606"/>
  <c r="N2605"/>
  <c r="N2604"/>
  <c r="N2603"/>
  <c r="N2602"/>
  <c r="N2601"/>
  <c r="N2600"/>
  <c r="N2599"/>
  <c r="N2598"/>
  <c r="N2597"/>
  <c r="N2596"/>
  <c r="N2595"/>
  <c r="N2594"/>
  <c r="N2593"/>
  <c r="N2592"/>
  <c r="N2591"/>
  <c r="N2590"/>
  <c r="N2589"/>
  <c r="N2588"/>
  <c r="N2587"/>
  <c r="N2586"/>
  <c r="N2585"/>
  <c r="N2584"/>
  <c r="N2583"/>
  <c r="N2582"/>
  <c r="N2581"/>
  <c r="N2580"/>
  <c r="N2579"/>
  <c r="N2578"/>
  <c r="N2577"/>
  <c r="N2576"/>
  <c r="N2575"/>
  <c r="N2574"/>
  <c r="N2573"/>
  <c r="N2572"/>
  <c r="N2571"/>
  <c r="N2570"/>
  <c r="N2569"/>
  <c r="N2568"/>
  <c r="N2567"/>
  <c r="N2566"/>
  <c r="N2565"/>
  <c r="N2564"/>
  <c r="N2563"/>
  <c r="N2562"/>
  <c r="N2561"/>
  <c r="N2560"/>
  <c r="N2559"/>
  <c r="N2558"/>
  <c r="N2557"/>
  <c r="N2556"/>
  <c r="N2555"/>
  <c r="N2554"/>
  <c r="N2553"/>
  <c r="N2552"/>
  <c r="N2551"/>
  <c r="N2550"/>
  <c r="N2549"/>
  <c r="N2548"/>
  <c r="N2547"/>
  <c r="N2546"/>
  <c r="N2545"/>
  <c r="N2544"/>
  <c r="N2543"/>
  <c r="N2542"/>
  <c r="N2541"/>
  <c r="N2540"/>
  <c r="N2539"/>
  <c r="N2538"/>
  <c r="N2537"/>
  <c r="N2536"/>
  <c r="N2535"/>
  <c r="N2534"/>
  <c r="N2533"/>
  <c r="N2532"/>
  <c r="N2531"/>
  <c r="N2530"/>
  <c r="N2529"/>
  <c r="N2528"/>
  <c r="N2527"/>
  <c r="N2526"/>
  <c r="N2525"/>
  <c r="N2524"/>
  <c r="N2523"/>
  <c r="N2522"/>
  <c r="N2521"/>
  <c r="N2520"/>
  <c r="N2519"/>
  <c r="N2518"/>
  <c r="N2517"/>
  <c r="N2516"/>
  <c r="N2515"/>
  <c r="N2514"/>
  <c r="N2513"/>
  <c r="N2512"/>
  <c r="N2511"/>
  <c r="N2510"/>
  <c r="N2509"/>
  <c r="N2508"/>
  <c r="N2507"/>
  <c r="N2506"/>
  <c r="N2505"/>
  <c r="N2504"/>
  <c r="N2503"/>
  <c r="N2502"/>
  <c r="N2501"/>
  <c r="N2500"/>
  <c r="N2499"/>
  <c r="N2498"/>
  <c r="N2497"/>
  <c r="N2496"/>
  <c r="N2495"/>
  <c r="N2494"/>
  <c r="N2493"/>
  <c r="N2492"/>
  <c r="N2491"/>
  <c r="N2490"/>
  <c r="N2489"/>
  <c r="N2488"/>
  <c r="N2487"/>
  <c r="N2486"/>
  <c r="N2485"/>
  <c r="N2484"/>
  <c r="N2483"/>
  <c r="N2482"/>
  <c r="N2481"/>
  <c r="N2480"/>
  <c r="N2479"/>
  <c r="N2478"/>
  <c r="N2477"/>
  <c r="N2476"/>
  <c r="N2475"/>
  <c r="N2474"/>
  <c r="N2473"/>
  <c r="N2472"/>
  <c r="N2471"/>
  <c r="N2470"/>
  <c r="N2469"/>
  <c r="N2468"/>
  <c r="N2467"/>
  <c r="N2466"/>
  <c r="N2465"/>
  <c r="N2464"/>
  <c r="N2463"/>
  <c r="N2462"/>
  <c r="N2461"/>
  <c r="N2460"/>
  <c r="N2459"/>
  <c r="N2458"/>
  <c r="N2457"/>
  <c r="N2456"/>
  <c r="N2455"/>
  <c r="N2454"/>
  <c r="N2453"/>
  <c r="N2452"/>
  <c r="N2451"/>
  <c r="N2450"/>
  <c r="N2449"/>
  <c r="N2448"/>
  <c r="N2447"/>
  <c r="N2446"/>
  <c r="N2445"/>
  <c r="N2444"/>
  <c r="N2443"/>
  <c r="N2442"/>
  <c r="N2441"/>
  <c r="N2440"/>
  <c r="N2439"/>
  <c r="N2438"/>
  <c r="N2437"/>
  <c r="N2436"/>
  <c r="N2435"/>
  <c r="N2434"/>
  <c r="N2433"/>
  <c r="N2432"/>
  <c r="N2431"/>
  <c r="N2430"/>
  <c r="N2429"/>
  <c r="N2428"/>
  <c r="N2427"/>
  <c r="N2426"/>
  <c r="N2425"/>
  <c r="N2424"/>
  <c r="N2423"/>
  <c r="N2422"/>
  <c r="N2421"/>
  <c r="N2420"/>
  <c r="N2419"/>
  <c r="N2418"/>
  <c r="N2417"/>
  <c r="N2416"/>
  <c r="N2415"/>
  <c r="N2414"/>
  <c r="N2413"/>
  <c r="N2412"/>
  <c r="N2411"/>
  <c r="N2410"/>
  <c r="N2409"/>
  <c r="N2408"/>
  <c r="N2407"/>
  <c r="N2406"/>
  <c r="N2405"/>
  <c r="N2404"/>
  <c r="N2403"/>
  <c r="N2402"/>
  <c r="N2401"/>
  <c r="N2400"/>
  <c r="N2399"/>
  <c r="N2398"/>
  <c r="N2397"/>
  <c r="N2396"/>
  <c r="N2395"/>
  <c r="N2394"/>
  <c r="N2393"/>
  <c r="N2392"/>
  <c r="N2391"/>
  <c r="N2390"/>
  <c r="N2389"/>
  <c r="N2388"/>
  <c r="N2387"/>
  <c r="N2386"/>
  <c r="N2385"/>
  <c r="N2384"/>
  <c r="N2383"/>
  <c r="N2382"/>
  <c r="N2381"/>
  <c r="N2380"/>
  <c r="N2379"/>
  <c r="N2378"/>
  <c r="N2377"/>
  <c r="N2376"/>
  <c r="N2375"/>
  <c r="N2374"/>
  <c r="N2373"/>
  <c r="N2372"/>
  <c r="N2371"/>
  <c r="N2370"/>
  <c r="N2369"/>
  <c r="N2368"/>
  <c r="N2367"/>
  <c r="N2366"/>
  <c r="N2365"/>
  <c r="N2364"/>
  <c r="N2363"/>
  <c r="N2362"/>
  <c r="N2361"/>
  <c r="N2360"/>
  <c r="N2359"/>
  <c r="N2358"/>
  <c r="N2357"/>
  <c r="N2356"/>
  <c r="N2355"/>
  <c r="N2354"/>
  <c r="N2353"/>
  <c r="N2352"/>
  <c r="N2351"/>
  <c r="N2350"/>
  <c r="N2349"/>
  <c r="N2348"/>
  <c r="N2347"/>
  <c r="N2346"/>
  <c r="N2345"/>
  <c r="N2344"/>
  <c r="N2343"/>
  <c r="N2342"/>
  <c r="N2341"/>
  <c r="N2340"/>
  <c r="N2339"/>
  <c r="N2338"/>
  <c r="N2337"/>
  <c r="N2336"/>
  <c r="N2335"/>
  <c r="N2334"/>
  <c r="N2333"/>
  <c r="N2332"/>
  <c r="N2331"/>
  <c r="N2330"/>
  <c r="N2329"/>
  <c r="N2328"/>
  <c r="N2327"/>
  <c r="N2326"/>
  <c r="N2325"/>
  <c r="N2324"/>
  <c r="N2323"/>
  <c r="N2322"/>
  <c r="N2321"/>
  <c r="N2320"/>
  <c r="N2319"/>
  <c r="N2318"/>
  <c r="N2317"/>
  <c r="N2316"/>
  <c r="N2315"/>
  <c r="N2314"/>
  <c r="N2313"/>
  <c r="N2312"/>
  <c r="N2311"/>
  <c r="N2310"/>
  <c r="N2309"/>
  <c r="N2308"/>
  <c r="N2307"/>
  <c r="N2306"/>
  <c r="N2305"/>
  <c r="N2304"/>
  <c r="N2303"/>
  <c r="N2302"/>
  <c r="N2301"/>
  <c r="N2300"/>
  <c r="N2299"/>
  <c r="N2298"/>
  <c r="N2297"/>
  <c r="N2296"/>
  <c r="N2295"/>
  <c r="N2294"/>
  <c r="N2293"/>
  <c r="N2292"/>
  <c r="N2291"/>
  <c r="N2290"/>
  <c r="N2289"/>
  <c r="N2288"/>
  <c r="N2287"/>
  <c r="N2286"/>
  <c r="N2285"/>
  <c r="N2284"/>
  <c r="N2283"/>
  <c r="N2282"/>
  <c r="N2281"/>
  <c r="N2280"/>
  <c r="N2279"/>
  <c r="N2278"/>
  <c r="N2277"/>
  <c r="N2276"/>
  <c r="N2275"/>
  <c r="N2274"/>
  <c r="N2273"/>
  <c r="N2272"/>
  <c r="N2271"/>
  <c r="N2270"/>
  <c r="N2269"/>
  <c r="N2268"/>
  <c r="N2267"/>
  <c r="N2266"/>
  <c r="N2265"/>
  <c r="N2264"/>
  <c r="N2263"/>
  <c r="N2262"/>
  <c r="N2261"/>
  <c r="N2260"/>
  <c r="N2259"/>
  <c r="N2258"/>
  <c r="N2257"/>
  <c r="N2256"/>
  <c r="N2255"/>
  <c r="N2254"/>
  <c r="N2253"/>
  <c r="N2252"/>
  <c r="N2251"/>
  <c r="N2250"/>
  <c r="N2249"/>
  <c r="N2248"/>
  <c r="N2247"/>
  <c r="N2246"/>
  <c r="N2245"/>
  <c r="N2244"/>
  <c r="N2243"/>
  <c r="N2242"/>
  <c r="N2241"/>
  <c r="N2240"/>
  <c r="N2239"/>
  <c r="N2238"/>
  <c r="N2237"/>
  <c r="N2236"/>
  <c r="N2235"/>
  <c r="N2234"/>
  <c r="N2233"/>
  <c r="N2232"/>
  <c r="N2231"/>
  <c r="N2230"/>
  <c r="N2229"/>
  <c r="N2228"/>
  <c r="N2227"/>
  <c r="N2226"/>
  <c r="N2225"/>
  <c r="N2224"/>
  <c r="N2223"/>
  <c r="N2222"/>
  <c r="N2221"/>
  <c r="N2220"/>
  <c r="N2219"/>
  <c r="N2218"/>
  <c r="N2217"/>
  <c r="N2216"/>
  <c r="N2215"/>
  <c r="N2214"/>
  <c r="N2213"/>
  <c r="N2212"/>
  <c r="N2211"/>
  <c r="N2210"/>
  <c r="N2209"/>
  <c r="N2208"/>
  <c r="N2207"/>
  <c r="N2206"/>
  <c r="N2205"/>
  <c r="N2204"/>
  <c r="N2203"/>
  <c r="N2202"/>
  <c r="N2201"/>
  <c r="N2200"/>
  <c r="N2199"/>
  <c r="N2198"/>
  <c r="N2197"/>
  <c r="N2196"/>
  <c r="N2195"/>
  <c r="N2194"/>
  <c r="N2193"/>
  <c r="N2192"/>
  <c r="N2191"/>
  <c r="N2190"/>
  <c r="N2189"/>
  <c r="N2188"/>
  <c r="N2187"/>
  <c r="N2186"/>
  <c r="N2185"/>
  <c r="N2184"/>
  <c r="N2183"/>
  <c r="N2182"/>
  <c r="N2181"/>
  <c r="N2180"/>
  <c r="N2179"/>
  <c r="N2178"/>
  <c r="N2177"/>
  <c r="N2176"/>
  <c r="N2175"/>
  <c r="N2174"/>
  <c r="N2173"/>
  <c r="N2172"/>
  <c r="N2171"/>
  <c r="N2170"/>
  <c r="N2169"/>
  <c r="N2168"/>
  <c r="N2167"/>
  <c r="N2166"/>
  <c r="N2165"/>
  <c r="N2164"/>
  <c r="N2163"/>
  <c r="N2162"/>
  <c r="N2161"/>
  <c r="N2160"/>
  <c r="N2159"/>
  <c r="N2158"/>
  <c r="N2157"/>
  <c r="N2156"/>
  <c r="N2155"/>
  <c r="N2154"/>
  <c r="N2153"/>
  <c r="N2152"/>
  <c r="N2151"/>
  <c r="N2150"/>
  <c r="N2149"/>
  <c r="N2148"/>
  <c r="N2147"/>
  <c r="N2146"/>
  <c r="N2145"/>
  <c r="N2144"/>
  <c r="N2143"/>
  <c r="N2142"/>
  <c r="N2141"/>
  <c r="N2140"/>
  <c r="N2139"/>
  <c r="N2138"/>
  <c r="N2137"/>
  <c r="N2136"/>
  <c r="N2135"/>
  <c r="N2134"/>
  <c r="N2133"/>
  <c r="N2132"/>
  <c r="N2131"/>
  <c r="N2130"/>
  <c r="N2129"/>
  <c r="N2128"/>
  <c r="N2127"/>
  <c r="N2126"/>
  <c r="N2125"/>
  <c r="N2124"/>
  <c r="N2123"/>
  <c r="N2122"/>
  <c r="N2121"/>
  <c r="N2120"/>
  <c r="N2119"/>
  <c r="N2118"/>
  <c r="N2117"/>
  <c r="N2116"/>
  <c r="N2115"/>
  <c r="N2114"/>
  <c r="N2113"/>
  <c r="N2112"/>
  <c r="N2111"/>
  <c r="N2110"/>
  <c r="N2109"/>
  <c r="N2108"/>
  <c r="N2107"/>
  <c r="N2106"/>
  <c r="N2105"/>
  <c r="N2104"/>
  <c r="N2103"/>
  <c r="N2102"/>
  <c r="N2101"/>
  <c r="N2100"/>
  <c r="N2099"/>
  <c r="N2098"/>
  <c r="N2097"/>
  <c r="N2096"/>
  <c r="N2095"/>
  <c r="N2094"/>
  <c r="N2093"/>
  <c r="N2092"/>
  <c r="N2091"/>
  <c r="N2090"/>
  <c r="N2089"/>
  <c r="N2088"/>
  <c r="N2087"/>
  <c r="N2086"/>
  <c r="N2085"/>
  <c r="N2084"/>
  <c r="N2083"/>
  <c r="N2082"/>
  <c r="N2081"/>
  <c r="N2080"/>
  <c r="N2079"/>
  <c r="N2078"/>
  <c r="N2077"/>
  <c r="N2076"/>
  <c r="N2075"/>
  <c r="N2074"/>
  <c r="N2073"/>
  <c r="N2072"/>
  <c r="N2071"/>
  <c r="N2070"/>
  <c r="N2069"/>
  <c r="N2068"/>
  <c r="N2067"/>
  <c r="N2066"/>
  <c r="N2065"/>
  <c r="N2064"/>
  <c r="N2063"/>
  <c r="N2062"/>
  <c r="N2061"/>
  <c r="N2060"/>
  <c r="N2059"/>
  <c r="N2058"/>
  <c r="N2057"/>
  <c r="N2056"/>
  <c r="N2055"/>
  <c r="N2054"/>
  <c r="N2053"/>
  <c r="N2052"/>
  <c r="N2051"/>
  <c r="N2050"/>
  <c r="N2049"/>
  <c r="N2048"/>
  <c r="N2047"/>
  <c r="N2046"/>
  <c r="N2045"/>
  <c r="N2044"/>
  <c r="N2043"/>
  <c r="N2042"/>
  <c r="N2041"/>
  <c r="N2040"/>
  <c r="N2039"/>
  <c r="N2038"/>
  <c r="N2037"/>
  <c r="N2036"/>
  <c r="N2035"/>
  <c r="N2034"/>
  <c r="N2033"/>
  <c r="N2032"/>
  <c r="N2031"/>
  <c r="N2030"/>
  <c r="N2029"/>
  <c r="N2028"/>
  <c r="N2027"/>
  <c r="N2026"/>
  <c r="N2025"/>
  <c r="N2024"/>
  <c r="N2023"/>
  <c r="N2022"/>
  <c r="N2021"/>
  <c r="N2020"/>
  <c r="N2019"/>
  <c r="N2018"/>
  <c r="N2017"/>
  <c r="N2016"/>
  <c r="N2015"/>
  <c r="N2014"/>
  <c r="N2013"/>
  <c r="N2012"/>
  <c r="N2011"/>
  <c r="N2010"/>
  <c r="N2009"/>
  <c r="N2008"/>
  <c r="N2007"/>
  <c r="N2006"/>
  <c r="N2005"/>
  <c r="N2004"/>
  <c r="N2003"/>
  <c r="N2002"/>
  <c r="N2001"/>
  <c r="N2000"/>
  <c r="N1999"/>
  <c r="N1998"/>
  <c r="N1997"/>
  <c r="N1996"/>
  <c r="N1995"/>
  <c r="N1994"/>
  <c r="N1993"/>
  <c r="N1992"/>
  <c r="N1991"/>
  <c r="N1990"/>
  <c r="N1989"/>
  <c r="N1988"/>
  <c r="N1987"/>
  <c r="N1986"/>
  <c r="N1985"/>
  <c r="N1984"/>
  <c r="N1983"/>
  <c r="N1982"/>
  <c r="N1981"/>
  <c r="N1980"/>
  <c r="N1979"/>
  <c r="N1978"/>
  <c r="N1977"/>
  <c r="N1976"/>
  <c r="N1975"/>
  <c r="N1974"/>
  <c r="N1973"/>
  <c r="N1972"/>
  <c r="N1971"/>
  <c r="N1970"/>
  <c r="N1969"/>
  <c r="N1968"/>
  <c r="N1967"/>
  <c r="N1966"/>
  <c r="N1965"/>
  <c r="N1964"/>
  <c r="N1963"/>
  <c r="N1962"/>
  <c r="N1961"/>
  <c r="N1960"/>
  <c r="N1959"/>
  <c r="N1958"/>
  <c r="N1957"/>
  <c r="N1956"/>
  <c r="N1955"/>
  <c r="N1954"/>
  <c r="N1953"/>
  <c r="N1952"/>
  <c r="N1951"/>
  <c r="N1950"/>
  <c r="N1949"/>
  <c r="N1948"/>
  <c r="N1947"/>
  <c r="N1946"/>
  <c r="N1945"/>
  <c r="N1944"/>
  <c r="N1943"/>
  <c r="N1942"/>
  <c r="N1941"/>
  <c r="N1940"/>
  <c r="N1939"/>
  <c r="N1938"/>
  <c r="N1937"/>
  <c r="N1936"/>
  <c r="N1935"/>
  <c r="N1934"/>
  <c r="N1933"/>
  <c r="N1932"/>
  <c r="N1931"/>
  <c r="N1930"/>
  <c r="N1929"/>
  <c r="N1928"/>
  <c r="N1927"/>
  <c r="N1926"/>
  <c r="N1925"/>
  <c r="N1924"/>
  <c r="N1923"/>
  <c r="N1922"/>
  <c r="N1921"/>
  <c r="N1920"/>
  <c r="N1919"/>
  <c r="N1918"/>
  <c r="N1917"/>
  <c r="N1916"/>
  <c r="N1915"/>
  <c r="N1914"/>
  <c r="N1913"/>
  <c r="N1912"/>
  <c r="N1911"/>
  <c r="N1910"/>
  <c r="N1909"/>
  <c r="N1908"/>
  <c r="N1907"/>
  <c r="N1906"/>
  <c r="N1905"/>
  <c r="N1904"/>
  <c r="N1903"/>
  <c r="N1902"/>
  <c r="N1901"/>
  <c r="N1900"/>
  <c r="N1899"/>
  <c r="N1898"/>
  <c r="N1897"/>
  <c r="N1896"/>
  <c r="N1895"/>
  <c r="N1894"/>
  <c r="N1893"/>
  <c r="N1892"/>
  <c r="N1891"/>
  <c r="N1890"/>
  <c r="N1889"/>
  <c r="N1888"/>
  <c r="N1887"/>
  <c r="N1886"/>
  <c r="N1885"/>
  <c r="N1884"/>
  <c r="N1883"/>
  <c r="N1882"/>
  <c r="N1881"/>
  <c r="N1880"/>
  <c r="N1879"/>
  <c r="N1878"/>
  <c r="N1877"/>
  <c r="N1876"/>
  <c r="N1875"/>
  <c r="N1874"/>
  <c r="N1873"/>
  <c r="N1872"/>
  <c r="N1871"/>
  <c r="N1870"/>
  <c r="N1869"/>
  <c r="N1868"/>
  <c r="N1867"/>
  <c r="N1866"/>
  <c r="N1865"/>
  <c r="N1864"/>
  <c r="N1863"/>
  <c r="N1862"/>
  <c r="N1861"/>
  <c r="N1860"/>
  <c r="N1859"/>
  <c r="N1858"/>
  <c r="N1857"/>
  <c r="N1856"/>
  <c r="N1855"/>
  <c r="N1854"/>
  <c r="N1853"/>
  <c r="N1852"/>
  <c r="N1851"/>
  <c r="N1850"/>
  <c r="N1849"/>
  <c r="N1848"/>
  <c r="N1847"/>
  <c r="N1846"/>
  <c r="N1845"/>
  <c r="N1844"/>
  <c r="N1843"/>
  <c r="N1842"/>
  <c r="N1841"/>
  <c r="N1840"/>
  <c r="N1839"/>
  <c r="N1838"/>
  <c r="N1837"/>
  <c r="N1836"/>
  <c r="N1835"/>
  <c r="N1834"/>
  <c r="N1833"/>
  <c r="N1832"/>
  <c r="N1831"/>
  <c r="N1830"/>
  <c r="N1829"/>
  <c r="N1828"/>
  <c r="N1827"/>
  <c r="N1826"/>
  <c r="N1825"/>
  <c r="N1824"/>
  <c r="N1823"/>
  <c r="N1822"/>
  <c r="N1821"/>
  <c r="N1820"/>
  <c r="N1819"/>
  <c r="N1818"/>
  <c r="N1817"/>
  <c r="N1816"/>
  <c r="N1815"/>
  <c r="N1814"/>
  <c r="N1813"/>
  <c r="N1812"/>
  <c r="N1811"/>
  <c r="N1810"/>
  <c r="N1809"/>
  <c r="N1808"/>
  <c r="N1807"/>
  <c r="N1806"/>
  <c r="N1805"/>
  <c r="N1804"/>
  <c r="N1803"/>
  <c r="N1802"/>
  <c r="N1801"/>
  <c r="N1800"/>
  <c r="N1799"/>
  <c r="N1798"/>
  <c r="N1797"/>
  <c r="N1796"/>
  <c r="N1795"/>
  <c r="N1794"/>
  <c r="N1793"/>
  <c r="N1792"/>
  <c r="N1791"/>
  <c r="N1790"/>
  <c r="N1789"/>
  <c r="N1788"/>
  <c r="N1787"/>
  <c r="N1786"/>
  <c r="N1785"/>
  <c r="N1784"/>
  <c r="N1783"/>
  <c r="N1782"/>
  <c r="N1781"/>
  <c r="N1780"/>
  <c r="N1779"/>
  <c r="N1778"/>
  <c r="N1777"/>
  <c r="N1776"/>
  <c r="N1775"/>
  <c r="N1774"/>
  <c r="N1773"/>
  <c r="N1772"/>
  <c r="N1771"/>
  <c r="N1770"/>
  <c r="N1769"/>
  <c r="N1768"/>
  <c r="N1767"/>
  <c r="N1766"/>
  <c r="N1765"/>
  <c r="N1764"/>
  <c r="N1763"/>
  <c r="N1762"/>
  <c r="N1761"/>
  <c r="N1760"/>
  <c r="N1759"/>
  <c r="N1758"/>
  <c r="N1757"/>
  <c r="N1756"/>
  <c r="N1755"/>
  <c r="N1754"/>
  <c r="N1753"/>
  <c r="N1752"/>
  <c r="N1751"/>
  <c r="N1750"/>
  <c r="N1749"/>
  <c r="N1748"/>
  <c r="N1747"/>
  <c r="N1746"/>
  <c r="N1745"/>
  <c r="N1744"/>
  <c r="N1743"/>
  <c r="N1742"/>
  <c r="N1741"/>
  <c r="N1740"/>
  <c r="N1739"/>
  <c r="N1738"/>
  <c r="N1737"/>
  <c r="N1736"/>
  <c r="N1735"/>
  <c r="N1734"/>
  <c r="N1733"/>
  <c r="N1732"/>
  <c r="N1731"/>
  <c r="N1730"/>
  <c r="N1729"/>
  <c r="N1728"/>
  <c r="N1727"/>
  <c r="N1726"/>
  <c r="N1725"/>
  <c r="N1724"/>
  <c r="N1723"/>
  <c r="N1722"/>
  <c r="N1721"/>
  <c r="N1720"/>
  <c r="N1719"/>
  <c r="N1718"/>
  <c r="N1717"/>
  <c r="N1716"/>
  <c r="N1715"/>
  <c r="N1714"/>
  <c r="N1713"/>
  <c r="N1712"/>
  <c r="N1711"/>
  <c r="N1710"/>
  <c r="N1709"/>
  <c r="N1708"/>
  <c r="N1707"/>
  <c r="N1706"/>
  <c r="N1705"/>
  <c r="N1704"/>
  <c r="N1703"/>
  <c r="N1702"/>
  <c r="N1701"/>
  <c r="N1700"/>
  <c r="N1699"/>
  <c r="N1698"/>
  <c r="N1697"/>
  <c r="N1696"/>
  <c r="N1695"/>
  <c r="N1694"/>
  <c r="N1693"/>
  <c r="N1692"/>
  <c r="N1691"/>
  <c r="N1690"/>
  <c r="N1689"/>
  <c r="N1688"/>
  <c r="N1687"/>
  <c r="N1686"/>
  <c r="N1685"/>
  <c r="N1684"/>
  <c r="N1683"/>
  <c r="N1682"/>
  <c r="N1681"/>
  <c r="N1680"/>
  <c r="N1679"/>
  <c r="N1678"/>
  <c r="N1677"/>
  <c r="N1676"/>
  <c r="N1675"/>
  <c r="N1674"/>
  <c r="N1673"/>
  <c r="N1672"/>
  <c r="N1671"/>
  <c r="N1670"/>
  <c r="N1669"/>
  <c r="N1668"/>
  <c r="N1667"/>
  <c r="N1666"/>
  <c r="N1665"/>
  <c r="N1664"/>
  <c r="N1663"/>
  <c r="N1662"/>
  <c r="N1661"/>
  <c r="N1660"/>
  <c r="N1659"/>
  <c r="N1658"/>
  <c r="N1657"/>
  <c r="N1656"/>
  <c r="N1655"/>
  <c r="N1654"/>
  <c r="N1653"/>
  <c r="N1652"/>
  <c r="N1651"/>
  <c r="N1650"/>
  <c r="N1649"/>
  <c r="N1648"/>
  <c r="N1647"/>
  <c r="N1646"/>
  <c r="N1645"/>
  <c r="N1644"/>
  <c r="N1643"/>
  <c r="N1642"/>
  <c r="N1641"/>
  <c r="N1640"/>
  <c r="N1639"/>
  <c r="N1638"/>
  <c r="N1637"/>
  <c r="N1636"/>
  <c r="N1635"/>
  <c r="N1634"/>
  <c r="N1633"/>
  <c r="N1632"/>
  <c r="N1631"/>
  <c r="N1630"/>
  <c r="N1629"/>
  <c r="N1628"/>
  <c r="N1627"/>
  <c r="N1626"/>
  <c r="N1625"/>
  <c r="N1624"/>
  <c r="N1623"/>
  <c r="N1622"/>
  <c r="N1621"/>
  <c r="N1620"/>
  <c r="N1619"/>
  <c r="N1618"/>
  <c r="N1617"/>
  <c r="N1616"/>
  <c r="N1615"/>
  <c r="N1614"/>
  <c r="N1613"/>
  <c r="N1612"/>
  <c r="N1611"/>
  <c r="N1610"/>
  <c r="N1609"/>
  <c r="N1608"/>
  <c r="N1607"/>
  <c r="N1606"/>
  <c r="N1605"/>
  <c r="N1604"/>
  <c r="N1603"/>
  <c r="N1602"/>
  <c r="N1601"/>
  <c r="N1600"/>
  <c r="N1599"/>
  <c r="N1598"/>
  <c r="N1597"/>
  <c r="N1596"/>
  <c r="N1595"/>
  <c r="N1594"/>
  <c r="N1593"/>
  <c r="N1592"/>
  <c r="N1591"/>
  <c r="N1590"/>
  <c r="N1589"/>
  <c r="N1588"/>
  <c r="N1587"/>
  <c r="N1586"/>
  <c r="N1585"/>
  <c r="N1584"/>
  <c r="N1583"/>
  <c r="N1582"/>
  <c r="N1581"/>
  <c r="N1580"/>
  <c r="N1579"/>
  <c r="N1578"/>
  <c r="N1577"/>
  <c r="N1576"/>
  <c r="N1575"/>
  <c r="N1574"/>
  <c r="N1573"/>
  <c r="N1572"/>
  <c r="N1571"/>
  <c r="N1570"/>
  <c r="N1569"/>
  <c r="N1568"/>
  <c r="N1567"/>
  <c r="N1566"/>
  <c r="N1565"/>
  <c r="N1564"/>
  <c r="N1563"/>
  <c r="N1562"/>
  <c r="N1561"/>
  <c r="N1560"/>
  <c r="N1559"/>
  <c r="N1558"/>
  <c r="N1557"/>
  <c r="N1556"/>
  <c r="N1555"/>
  <c r="N1554"/>
  <c r="N1553"/>
  <c r="N1552"/>
  <c r="N1551"/>
  <c r="N1550"/>
  <c r="N1549"/>
  <c r="N1548"/>
  <c r="N1547"/>
  <c r="N1546"/>
  <c r="N1545"/>
  <c r="N1544"/>
  <c r="N1543"/>
  <c r="N1542"/>
  <c r="N1541"/>
  <c r="N1540"/>
  <c r="N1539"/>
  <c r="N1538"/>
  <c r="N1537"/>
  <c r="N1536"/>
  <c r="N1535"/>
  <c r="N1534"/>
  <c r="N1533"/>
  <c r="N1532"/>
  <c r="N1531"/>
  <c r="N1530"/>
  <c r="N1529"/>
  <c r="N1528"/>
  <c r="N1527"/>
  <c r="N1526"/>
  <c r="N1525"/>
  <c r="N1524"/>
  <c r="N1523"/>
  <c r="N1522"/>
  <c r="N1521"/>
  <c r="N1520"/>
  <c r="N1519"/>
  <c r="N1518"/>
  <c r="N1517"/>
  <c r="N1516"/>
  <c r="N1515"/>
  <c r="N1514"/>
  <c r="N1513"/>
  <c r="N1512"/>
  <c r="N1511"/>
  <c r="N1510"/>
  <c r="N1509"/>
  <c r="N1508"/>
  <c r="N1507"/>
  <c r="N1506"/>
  <c r="N1505"/>
  <c r="N1504"/>
  <c r="N1503"/>
  <c r="N1502"/>
  <c r="N1501"/>
  <c r="N1500"/>
  <c r="N1499"/>
  <c r="N1498"/>
  <c r="N1497"/>
  <c r="N1496"/>
  <c r="N1495"/>
  <c r="N1494"/>
  <c r="N1493"/>
  <c r="N1492"/>
  <c r="N1491"/>
  <c r="N1490"/>
  <c r="N1489"/>
  <c r="N1488"/>
  <c r="N1487"/>
  <c r="N1486"/>
  <c r="N1485"/>
  <c r="N1484"/>
  <c r="N1483"/>
  <c r="N1482"/>
  <c r="N1481"/>
  <c r="N1480"/>
  <c r="N1479"/>
  <c r="N1478"/>
  <c r="N1477"/>
  <c r="N1476"/>
  <c r="N1475"/>
  <c r="N1474"/>
  <c r="N1473"/>
  <c r="N1472"/>
  <c r="N1471"/>
  <c r="N1470"/>
  <c r="N1469"/>
  <c r="N1468"/>
  <c r="N1467"/>
  <c r="N1466"/>
  <c r="N1465"/>
  <c r="N1464"/>
  <c r="N1463"/>
  <c r="N1462"/>
  <c r="N1461"/>
  <c r="N1460"/>
  <c r="N1459"/>
  <c r="N1458"/>
  <c r="N1457"/>
  <c r="N1456"/>
  <c r="N1455"/>
  <c r="N1454"/>
  <c r="N1453"/>
  <c r="N1452"/>
  <c r="N1451"/>
  <c r="N1450"/>
  <c r="N1449"/>
  <c r="N1448"/>
  <c r="N1447"/>
  <c r="N1446"/>
  <c r="N1445"/>
  <c r="N1444"/>
  <c r="N1443"/>
  <c r="N1442"/>
  <c r="N1441"/>
  <c r="N1440"/>
  <c r="N1439"/>
  <c r="N1438"/>
  <c r="N1437"/>
  <c r="N1436"/>
  <c r="N1435"/>
  <c r="N1434"/>
  <c r="N1433"/>
  <c r="N1432"/>
  <c r="N1431"/>
  <c r="N1430"/>
  <c r="N1429"/>
  <c r="N1428"/>
  <c r="N1427"/>
  <c r="N1426"/>
  <c r="N1425"/>
  <c r="N1424"/>
  <c r="N1423"/>
  <c r="N1422"/>
  <c r="N1421"/>
  <c r="N1420"/>
  <c r="N1419"/>
  <c r="N1418"/>
  <c r="N1417"/>
  <c r="N1416"/>
  <c r="N1415"/>
  <c r="N1414"/>
  <c r="N1413"/>
  <c r="N1412"/>
  <c r="N1411"/>
  <c r="N1410"/>
  <c r="N1409"/>
  <c r="N1408"/>
  <c r="N1407"/>
  <c r="N1406"/>
  <c r="N1405"/>
  <c r="N1404"/>
  <c r="N1403"/>
  <c r="N1402"/>
  <c r="N1401"/>
  <c r="N1400"/>
  <c r="N1399"/>
  <c r="N1398"/>
  <c r="N1397"/>
  <c r="N1396"/>
  <c r="N1395"/>
  <c r="N1394"/>
  <c r="N1393"/>
  <c r="N1392"/>
  <c r="N1391"/>
  <c r="N1390"/>
  <c r="N1389"/>
  <c r="N1388"/>
  <c r="N1387"/>
  <c r="N1386"/>
  <c r="N1385"/>
  <c r="N1384"/>
  <c r="N1383"/>
  <c r="N1382"/>
  <c r="N1381"/>
  <c r="N1380"/>
  <c r="N1379"/>
  <c r="N1378"/>
  <c r="N1377"/>
  <c r="N1376"/>
  <c r="N1375"/>
  <c r="N1374"/>
  <c r="N1373"/>
  <c r="N1372"/>
  <c r="N1371"/>
  <c r="N1370"/>
  <c r="N1369"/>
  <c r="N1368"/>
  <c r="N1367"/>
  <c r="N1366"/>
  <c r="N1365"/>
  <c r="N1364"/>
  <c r="N1363"/>
  <c r="N1362"/>
  <c r="N1361"/>
  <c r="N1360"/>
  <c r="N1359"/>
  <c r="N1358"/>
  <c r="N1357"/>
  <c r="N1356"/>
  <c r="N1355"/>
  <c r="N1354"/>
  <c r="N1353"/>
  <c r="N1352"/>
  <c r="N1351"/>
  <c r="N1350"/>
  <c r="N1349"/>
  <c r="N1348"/>
  <c r="N1347"/>
  <c r="N1346"/>
  <c r="N1345"/>
  <c r="N1344"/>
  <c r="N1343"/>
  <c r="N1342"/>
  <c r="N1341"/>
  <c r="N1340"/>
  <c r="N1339"/>
  <c r="N1338"/>
  <c r="N1337"/>
  <c r="N1336"/>
  <c r="N1335"/>
  <c r="N1334"/>
  <c r="N1333"/>
  <c r="N1332"/>
  <c r="N1331"/>
  <c r="N1330"/>
  <c r="N1329"/>
  <c r="N1328"/>
  <c r="N1327"/>
  <c r="N1326"/>
  <c r="N1325"/>
  <c r="N1324"/>
  <c r="N1323"/>
  <c r="N1322"/>
  <c r="N1321"/>
  <c r="N1320"/>
  <c r="N1319"/>
  <c r="N1318"/>
  <c r="N1317"/>
  <c r="N1316"/>
  <c r="N1315"/>
  <c r="N1314"/>
  <c r="N1313"/>
  <c r="N1312"/>
  <c r="N1311"/>
  <c r="N1310"/>
  <c r="N1309"/>
  <c r="N1308"/>
  <c r="N1307"/>
  <c r="N1306"/>
  <c r="N1305"/>
  <c r="N1304"/>
  <c r="N1303"/>
  <c r="N1302"/>
  <c r="N1301"/>
  <c r="N1300"/>
  <c r="N1299"/>
  <c r="N1298"/>
  <c r="N1297"/>
  <c r="N1296"/>
  <c r="N1295"/>
  <c r="N1294"/>
  <c r="N1293"/>
  <c r="N1292"/>
  <c r="N1291"/>
  <c r="N1290"/>
  <c r="N1289"/>
  <c r="N1288"/>
  <c r="N1287"/>
  <c r="N1286"/>
  <c r="N1285"/>
  <c r="N1284"/>
  <c r="N1283"/>
  <c r="N1282"/>
  <c r="N1281"/>
  <c r="N1280"/>
  <c r="N1279"/>
  <c r="N1278"/>
  <c r="N1277"/>
  <c r="N1276"/>
  <c r="N1275"/>
  <c r="N1274"/>
  <c r="N1273"/>
  <c r="N1272"/>
  <c r="N1271"/>
  <c r="N1270"/>
  <c r="N1269"/>
  <c r="N1268"/>
  <c r="N1267"/>
  <c r="N1266"/>
  <c r="N1265"/>
  <c r="N1264"/>
  <c r="N1263"/>
  <c r="N1262"/>
  <c r="N1261"/>
  <c r="N1260"/>
  <c r="N1259"/>
  <c r="N1258"/>
  <c r="N1257"/>
  <c r="N1256"/>
  <c r="N1255"/>
  <c r="N1254"/>
  <c r="N1253"/>
  <c r="N1252"/>
  <c r="N1251"/>
  <c r="N1250"/>
  <c r="N1249"/>
  <c r="N1248"/>
  <c r="N1247"/>
  <c r="N1246"/>
  <c r="N1245"/>
  <c r="N1244"/>
  <c r="N1243"/>
  <c r="N1242"/>
  <c r="N1241"/>
  <c r="N1240"/>
  <c r="N1239"/>
  <c r="N1238"/>
  <c r="N1237"/>
  <c r="N1236"/>
  <c r="N1235"/>
  <c r="N1234"/>
  <c r="N1233"/>
  <c r="N1232"/>
  <c r="N1231"/>
  <c r="N1230"/>
  <c r="N1229"/>
  <c r="N1228"/>
  <c r="N1227"/>
  <c r="N1226"/>
  <c r="N1225"/>
  <c r="N1224"/>
  <c r="N1223"/>
  <c r="N1222"/>
  <c r="N1221"/>
  <c r="N1220"/>
  <c r="N1219"/>
  <c r="N1218"/>
  <c r="N1217"/>
  <c r="N1216"/>
  <c r="N1215"/>
  <c r="N1214"/>
  <c r="N1213"/>
  <c r="N1212"/>
  <c r="N1211"/>
  <c r="N1210"/>
  <c r="N1209"/>
  <c r="N1208"/>
  <c r="N1207"/>
  <c r="N1206"/>
  <c r="N1205"/>
  <c r="N1204"/>
  <c r="N1203"/>
  <c r="N1202"/>
  <c r="N1201"/>
  <c r="N1200"/>
  <c r="N1199"/>
  <c r="N1198"/>
  <c r="N1197"/>
  <c r="N1196"/>
  <c r="N1195"/>
  <c r="N1194"/>
  <c r="N1193"/>
  <c r="N1192"/>
  <c r="N1191"/>
  <c r="N1190"/>
  <c r="N1189"/>
  <c r="N1188"/>
  <c r="N1187"/>
  <c r="N1186"/>
  <c r="N1185"/>
  <c r="N1184"/>
  <c r="N1183"/>
  <c r="N1182"/>
  <c r="N1181"/>
  <c r="N1180"/>
  <c r="N1179"/>
  <c r="N1178"/>
  <c r="N1177"/>
  <c r="N1176"/>
  <c r="N1175"/>
  <c r="N1174"/>
  <c r="N1173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10"/>
  <c r="N1109"/>
  <c r="N1108"/>
  <c r="N1107"/>
  <c r="N1106"/>
  <c r="N1105"/>
  <c r="N1104"/>
  <c r="N1103"/>
  <c r="N1102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C24"/>
  <c r="C26"/>
  <c r="C23"/>
  <c r="C21"/>
  <c r="C20"/>
  <c r="C19"/>
  <c r="F19"/>
  <c r="M19"/>
  <c r="C30"/>
  <c r="C32"/>
  <c r="C29"/>
  <c r="C28"/>
  <c r="F28"/>
  <c r="M28"/>
  <c r="C36"/>
  <c r="C35"/>
  <c r="C34"/>
  <c r="F34"/>
  <c r="M34"/>
  <c r="F41"/>
  <c r="F45"/>
  <c r="F46"/>
  <c r="F39"/>
  <c r="F38"/>
  <c r="C41"/>
  <c r="C44"/>
  <c r="C45"/>
  <c r="C46"/>
  <c r="C39"/>
  <c r="C38"/>
  <c r="M38"/>
  <c r="M51"/>
  <c r="M52"/>
  <c r="C53"/>
  <c r="F53"/>
  <c r="M53"/>
  <c r="M56"/>
  <c r="M50"/>
  <c r="C59"/>
  <c r="C60"/>
  <c r="C57"/>
  <c r="F59"/>
  <c r="F62"/>
  <c r="F57"/>
  <c r="M57"/>
  <c r="M49"/>
  <c r="C69"/>
  <c r="C70"/>
  <c r="C75"/>
  <c r="C78"/>
  <c r="C80"/>
  <c r="C83"/>
  <c r="C84"/>
  <c r="C68"/>
  <c r="C64"/>
  <c r="C63"/>
  <c r="F69"/>
  <c r="F70"/>
  <c r="F78"/>
  <c r="F80"/>
  <c r="F81"/>
  <c r="F83"/>
  <c r="F84"/>
  <c r="F68"/>
  <c r="J65"/>
  <c r="F65"/>
  <c r="F64"/>
  <c r="F63"/>
  <c r="M63"/>
  <c r="C87"/>
  <c r="C92"/>
  <c r="C86"/>
  <c r="C85"/>
  <c r="F90"/>
  <c r="F92"/>
  <c r="F93"/>
  <c r="F86"/>
  <c r="F85"/>
  <c r="M85"/>
  <c r="C96"/>
  <c r="C95"/>
  <c r="F96"/>
  <c r="F95"/>
  <c r="M95"/>
  <c r="C99"/>
  <c r="C98"/>
  <c r="F100"/>
  <c r="F99"/>
  <c r="F98"/>
  <c r="M98"/>
  <c r="C104"/>
  <c r="C103"/>
  <c r="C102"/>
  <c r="J106"/>
  <c r="F106"/>
  <c r="F105"/>
  <c r="F104"/>
  <c r="F103"/>
  <c r="F102"/>
  <c r="M102"/>
  <c r="C114"/>
  <c r="C113"/>
  <c r="C112"/>
  <c r="F113"/>
  <c r="F112"/>
  <c r="M112"/>
  <c r="C119"/>
  <c r="C118"/>
  <c r="C117"/>
  <c r="M117"/>
  <c r="C129"/>
  <c r="C128"/>
  <c r="C127"/>
  <c r="C123"/>
  <c r="C125"/>
  <c r="C122"/>
  <c r="C121"/>
  <c r="F121"/>
  <c r="M121"/>
  <c r="C130"/>
  <c r="M130"/>
  <c r="C110"/>
  <c r="C109"/>
  <c r="C108"/>
  <c r="C107"/>
  <c r="F111"/>
  <c r="F110"/>
  <c r="F109"/>
  <c r="F108"/>
  <c r="F107"/>
  <c r="M107"/>
  <c r="F13"/>
  <c r="F18"/>
  <c r="F17"/>
  <c r="F16"/>
  <c r="F15"/>
  <c r="F12"/>
  <c r="C13"/>
  <c r="C17"/>
  <c r="C16"/>
  <c r="C15"/>
  <c r="C12"/>
  <c r="M12"/>
  <c r="M131"/>
  <c r="C137"/>
  <c r="C136"/>
  <c r="F138"/>
  <c r="F137"/>
  <c r="F136"/>
  <c r="M136"/>
  <c r="C149"/>
  <c r="C148"/>
  <c r="F150"/>
  <c r="F149"/>
  <c r="F148"/>
  <c r="M148"/>
  <c r="C140"/>
  <c r="C139"/>
  <c r="M139"/>
  <c r="C146"/>
  <c r="C145"/>
  <c r="G146"/>
  <c r="J146"/>
  <c r="F146"/>
  <c r="F145"/>
  <c r="M145"/>
  <c r="C143"/>
  <c r="C142"/>
  <c r="F144"/>
  <c r="F143"/>
  <c r="F142"/>
  <c r="M142"/>
  <c r="C134"/>
  <c r="C133"/>
  <c r="F134"/>
  <c r="F133"/>
  <c r="M133"/>
  <c r="M132"/>
  <c r="M151"/>
  <c r="L19"/>
  <c r="L28"/>
  <c r="L34"/>
  <c r="L46"/>
  <c r="L39"/>
  <c r="L38"/>
  <c r="L53"/>
  <c r="L50"/>
  <c r="L57"/>
  <c r="L49"/>
  <c r="L68"/>
  <c r="L65"/>
  <c r="L64"/>
  <c r="L63"/>
  <c r="L86"/>
  <c r="L85"/>
  <c r="L96"/>
  <c r="L95"/>
  <c r="L99"/>
  <c r="L98"/>
  <c r="L104"/>
  <c r="L103"/>
  <c r="L102"/>
  <c r="L113"/>
  <c r="L112"/>
  <c r="L121"/>
  <c r="L110"/>
  <c r="L109"/>
  <c r="L108"/>
  <c r="L107"/>
  <c r="L13"/>
  <c r="L17"/>
  <c r="L16"/>
  <c r="L15"/>
  <c r="L12"/>
  <c r="L131"/>
  <c r="L137"/>
  <c r="L136"/>
  <c r="L149"/>
  <c r="L148"/>
  <c r="L146"/>
  <c r="L145"/>
  <c r="L143"/>
  <c r="L142"/>
  <c r="L134"/>
  <c r="L133"/>
  <c r="L132"/>
  <c r="L151"/>
  <c r="K19"/>
  <c r="K28"/>
  <c r="K34"/>
  <c r="K46"/>
  <c r="K39"/>
  <c r="K38"/>
  <c r="K53"/>
  <c r="K50"/>
  <c r="K57"/>
  <c r="K49"/>
  <c r="K68"/>
  <c r="K65"/>
  <c r="K64"/>
  <c r="K63"/>
  <c r="K86"/>
  <c r="K85"/>
  <c r="K96"/>
  <c r="K95"/>
  <c r="K99"/>
  <c r="K98"/>
  <c r="K106"/>
  <c r="K104"/>
  <c r="K103"/>
  <c r="K102"/>
  <c r="K113"/>
  <c r="K112"/>
  <c r="K121"/>
  <c r="K110"/>
  <c r="K109"/>
  <c r="K108"/>
  <c r="K107"/>
  <c r="K13"/>
  <c r="K17"/>
  <c r="K16"/>
  <c r="K15"/>
  <c r="K12"/>
  <c r="K131"/>
  <c r="K137"/>
  <c r="K136"/>
  <c r="K149"/>
  <c r="K148"/>
  <c r="K146"/>
  <c r="K145"/>
  <c r="K143"/>
  <c r="K142"/>
  <c r="K134"/>
  <c r="K133"/>
  <c r="K132"/>
  <c r="K151"/>
  <c r="J19"/>
  <c r="J28"/>
  <c r="J34"/>
  <c r="J46"/>
  <c r="J39"/>
  <c r="J38"/>
  <c r="J53"/>
  <c r="J50"/>
  <c r="J57"/>
  <c r="J49"/>
  <c r="J68"/>
  <c r="J64"/>
  <c r="J63"/>
  <c r="J86"/>
  <c r="J85"/>
  <c r="J96"/>
  <c r="J95"/>
  <c r="J99"/>
  <c r="J98"/>
  <c r="J104"/>
  <c r="J103"/>
  <c r="J102"/>
  <c r="J113"/>
  <c r="J112"/>
  <c r="J121"/>
  <c r="J110"/>
  <c r="J109"/>
  <c r="J108"/>
  <c r="J107"/>
  <c r="J13"/>
  <c r="J17"/>
  <c r="J16"/>
  <c r="J15"/>
  <c r="J12"/>
  <c r="J131"/>
  <c r="J137"/>
  <c r="J136"/>
  <c r="J149"/>
  <c r="J148"/>
  <c r="J145"/>
  <c r="J143"/>
  <c r="J142"/>
  <c r="J134"/>
  <c r="J133"/>
  <c r="J132"/>
  <c r="J151"/>
  <c r="I19"/>
  <c r="I28"/>
  <c r="I34"/>
  <c r="I46"/>
  <c r="I39"/>
  <c r="I38"/>
  <c r="I53"/>
  <c r="I50"/>
  <c r="I57"/>
  <c r="I49"/>
  <c r="I68"/>
  <c r="I64"/>
  <c r="I63"/>
  <c r="I86"/>
  <c r="I85"/>
  <c r="I96"/>
  <c r="I95"/>
  <c r="I99"/>
  <c r="I98"/>
  <c r="I104"/>
  <c r="I103"/>
  <c r="I102"/>
  <c r="I113"/>
  <c r="I112"/>
  <c r="I121"/>
  <c r="I110"/>
  <c r="I109"/>
  <c r="I108"/>
  <c r="I107"/>
  <c r="I13"/>
  <c r="I17"/>
  <c r="I16"/>
  <c r="I15"/>
  <c r="I12"/>
  <c r="I131"/>
  <c r="I137"/>
  <c r="I136"/>
  <c r="I149"/>
  <c r="I148"/>
  <c r="I146"/>
  <c r="I145"/>
  <c r="I143"/>
  <c r="I142"/>
  <c r="I134"/>
  <c r="I133"/>
  <c r="I132"/>
  <c r="I151"/>
  <c r="H19"/>
  <c r="H28"/>
  <c r="H34"/>
  <c r="H46"/>
  <c r="H39"/>
  <c r="H38"/>
  <c r="H53"/>
  <c r="H50"/>
  <c r="H57"/>
  <c r="H49"/>
  <c r="H68"/>
  <c r="H64"/>
  <c r="H63"/>
  <c r="H86"/>
  <c r="H85"/>
  <c r="H96"/>
  <c r="H95"/>
  <c r="H99"/>
  <c r="H98"/>
  <c r="H104"/>
  <c r="H103"/>
  <c r="H102"/>
  <c r="H113"/>
  <c r="H112"/>
  <c r="H121"/>
  <c r="H110"/>
  <c r="H109"/>
  <c r="H108"/>
  <c r="H107"/>
  <c r="H13"/>
  <c r="H17"/>
  <c r="H16"/>
  <c r="H15"/>
  <c r="H12"/>
  <c r="H131"/>
  <c r="H137"/>
  <c r="H136"/>
  <c r="H149"/>
  <c r="H148"/>
  <c r="H146"/>
  <c r="H145"/>
  <c r="H143"/>
  <c r="H142"/>
  <c r="H134"/>
  <c r="H133"/>
  <c r="H132"/>
  <c r="H151"/>
  <c r="G19"/>
  <c r="G28"/>
  <c r="G34"/>
  <c r="G46"/>
  <c r="G39"/>
  <c r="G38"/>
  <c r="G53"/>
  <c r="G50"/>
  <c r="G57"/>
  <c r="G49"/>
  <c r="G68"/>
  <c r="G64"/>
  <c r="G63"/>
  <c r="G86"/>
  <c r="G85"/>
  <c r="G96"/>
  <c r="G95"/>
  <c r="G99"/>
  <c r="G98"/>
  <c r="G104"/>
  <c r="G103"/>
  <c r="G102"/>
  <c r="G113"/>
  <c r="G112"/>
  <c r="G121"/>
  <c r="G110"/>
  <c r="G109"/>
  <c r="G108"/>
  <c r="G107"/>
  <c r="G13"/>
  <c r="G17"/>
  <c r="G16"/>
  <c r="G15"/>
  <c r="G12"/>
  <c r="G131"/>
  <c r="G137"/>
  <c r="G136"/>
  <c r="G149"/>
  <c r="G148"/>
  <c r="G145"/>
  <c r="G143"/>
  <c r="G142"/>
  <c r="G134"/>
  <c r="G133"/>
  <c r="G132"/>
  <c r="G151"/>
  <c r="F50"/>
  <c r="F49"/>
  <c r="F131"/>
  <c r="F132"/>
  <c r="F151"/>
  <c r="E19"/>
  <c r="E28"/>
  <c r="E34"/>
  <c r="E46"/>
  <c r="E39"/>
  <c r="E38"/>
  <c r="E53"/>
  <c r="E50"/>
  <c r="E57"/>
  <c r="E49"/>
  <c r="E70"/>
  <c r="E75"/>
  <c r="E68"/>
  <c r="E64"/>
  <c r="E63"/>
  <c r="E91"/>
  <c r="E86"/>
  <c r="E85"/>
  <c r="E96"/>
  <c r="E95"/>
  <c r="E99"/>
  <c r="E98"/>
  <c r="E104"/>
  <c r="E103"/>
  <c r="E102"/>
  <c r="E113"/>
  <c r="E112"/>
  <c r="E121"/>
  <c r="E110"/>
  <c r="E109"/>
  <c r="E108"/>
  <c r="E107"/>
  <c r="E13"/>
  <c r="E17"/>
  <c r="E16"/>
  <c r="E15"/>
  <c r="E12"/>
  <c r="E131"/>
  <c r="E137"/>
  <c r="E136"/>
  <c r="E149"/>
  <c r="E148"/>
  <c r="E146"/>
  <c r="E145"/>
  <c r="E143"/>
  <c r="E142"/>
  <c r="E134"/>
  <c r="E133"/>
  <c r="E132"/>
  <c r="E151"/>
  <c r="D19"/>
  <c r="D28"/>
  <c r="D34"/>
  <c r="D45"/>
  <c r="D46"/>
  <c r="D39"/>
  <c r="D38"/>
  <c r="D53"/>
  <c r="D50"/>
  <c r="D57"/>
  <c r="D49"/>
  <c r="D70"/>
  <c r="D75"/>
  <c r="D68"/>
  <c r="D64"/>
  <c r="D63"/>
  <c r="D86"/>
  <c r="D85"/>
  <c r="D96"/>
  <c r="D95"/>
  <c r="D99"/>
  <c r="D98"/>
  <c r="D104"/>
  <c r="D103"/>
  <c r="D102"/>
  <c r="D113"/>
  <c r="D112"/>
  <c r="D121"/>
  <c r="D110"/>
  <c r="D109"/>
  <c r="D108"/>
  <c r="D107"/>
  <c r="D13"/>
  <c r="D17"/>
  <c r="D16"/>
  <c r="D15"/>
  <c r="D12"/>
  <c r="D131"/>
  <c r="D137"/>
  <c r="D136"/>
  <c r="D149"/>
  <c r="D148"/>
  <c r="D146"/>
  <c r="D145"/>
  <c r="D143"/>
  <c r="D142"/>
  <c r="D134"/>
  <c r="D133"/>
  <c r="D132"/>
  <c r="D151"/>
  <c r="C50"/>
  <c r="C49"/>
  <c r="C131"/>
  <c r="C132"/>
  <c r="C151"/>
  <c r="M150"/>
  <c r="M149"/>
  <c r="F147"/>
  <c r="M147"/>
  <c r="M146"/>
  <c r="M144"/>
  <c r="M143"/>
  <c r="M141"/>
  <c r="M140"/>
  <c r="M138"/>
  <c r="M137"/>
  <c r="M135"/>
  <c r="M134"/>
  <c r="M129"/>
  <c r="M128"/>
  <c r="M127"/>
  <c r="M126"/>
  <c r="M125"/>
  <c r="M124"/>
  <c r="M123"/>
  <c r="M122"/>
  <c r="M120"/>
  <c r="M119"/>
  <c r="M118"/>
  <c r="M116"/>
  <c r="M115"/>
  <c r="M114"/>
  <c r="M113"/>
  <c r="M111"/>
  <c r="M110"/>
  <c r="M109"/>
  <c r="M108"/>
  <c r="M106"/>
  <c r="M105"/>
  <c r="M104"/>
  <c r="M103"/>
  <c r="M101"/>
  <c r="M100"/>
  <c r="M97"/>
  <c r="M96"/>
  <c r="M94"/>
  <c r="M93"/>
  <c r="M92"/>
  <c r="M91"/>
  <c r="M90"/>
  <c r="M89"/>
  <c r="M88"/>
  <c r="M87"/>
  <c r="M86"/>
  <c r="M84"/>
  <c r="M83"/>
  <c r="M82"/>
  <c r="M81"/>
  <c r="M80"/>
  <c r="M78"/>
  <c r="M77"/>
  <c r="M76"/>
  <c r="M75"/>
  <c r="M74"/>
  <c r="M73"/>
  <c r="M72"/>
  <c r="M71"/>
  <c r="M70"/>
  <c r="M69"/>
  <c r="M68"/>
  <c r="M67"/>
  <c r="M66"/>
  <c r="M65"/>
  <c r="M64"/>
  <c r="M62"/>
  <c r="M61"/>
  <c r="M60"/>
  <c r="M59"/>
  <c r="M58"/>
  <c r="M54"/>
  <c r="M48"/>
  <c r="M47"/>
  <c r="M46"/>
  <c r="M45"/>
  <c r="M44"/>
  <c r="M43"/>
  <c r="M42"/>
  <c r="M41"/>
  <c r="M40"/>
  <c r="M39"/>
  <c r="M37"/>
  <c r="M36"/>
  <c r="M35"/>
  <c r="M33"/>
  <c r="M32"/>
  <c r="M31"/>
  <c r="M30"/>
  <c r="M29"/>
  <c r="M27"/>
  <c r="M26"/>
  <c r="M25"/>
  <c r="M24"/>
  <c r="M23"/>
  <c r="M22"/>
  <c r="M21"/>
  <c r="M20"/>
  <c r="M18"/>
  <c r="M17"/>
  <c r="M16"/>
  <c r="M15"/>
  <c r="M14"/>
  <c r="M13"/>
  <c r="C16" i="9"/>
  <c r="C17"/>
  <c r="C18"/>
  <c r="C19"/>
  <c r="C20"/>
  <c r="C22"/>
  <c r="C25"/>
  <c r="C26"/>
  <c r="C24"/>
  <c r="C21"/>
  <c r="C23"/>
  <c r="C15"/>
  <c r="F16"/>
  <c r="F17"/>
  <c r="F18"/>
  <c r="F19"/>
  <c r="F20"/>
  <c r="F22"/>
  <c r="F21"/>
  <c r="F23"/>
  <c r="F15"/>
  <c r="M15"/>
  <c r="C28"/>
  <c r="C29"/>
  <c r="C33"/>
  <c r="C34"/>
  <c r="C36"/>
  <c r="C37"/>
  <c r="C39"/>
  <c r="C42"/>
  <c r="C43"/>
  <c r="C40"/>
  <c r="C41"/>
  <c r="C27"/>
  <c r="F28"/>
  <c r="F29"/>
  <c r="F33"/>
  <c r="F34"/>
  <c r="F36"/>
  <c r="F37"/>
  <c r="F39"/>
  <c r="F42"/>
  <c r="F43"/>
  <c r="F40"/>
  <c r="F41"/>
  <c r="F27"/>
  <c r="M27"/>
  <c r="C45"/>
  <c r="F45"/>
  <c r="M45"/>
  <c r="C48"/>
  <c r="F48"/>
  <c r="M48"/>
  <c r="C49"/>
  <c r="F49"/>
  <c r="M49"/>
  <c r="C50"/>
  <c r="F50"/>
  <c r="M50"/>
  <c r="C51"/>
  <c r="F51"/>
  <c r="M51"/>
  <c r="C52"/>
  <c r="F52"/>
  <c r="M52"/>
  <c r="C55"/>
  <c r="F55"/>
  <c r="M55"/>
  <c r="C56"/>
  <c r="F56"/>
  <c r="M56"/>
  <c r="C57"/>
  <c r="F57"/>
  <c r="M57"/>
  <c r="C59"/>
  <c r="C58"/>
  <c r="F59"/>
  <c r="F58"/>
  <c r="M58"/>
  <c r="M44"/>
  <c r="C61"/>
  <c r="C62"/>
  <c r="C60"/>
  <c r="F61"/>
  <c r="F62"/>
  <c r="F60"/>
  <c r="M60"/>
  <c r="C64"/>
  <c r="C65"/>
  <c r="C66"/>
  <c r="C67"/>
  <c r="C68"/>
  <c r="C63"/>
  <c r="F64"/>
  <c r="F65"/>
  <c r="F66"/>
  <c r="F67"/>
  <c r="F68"/>
  <c r="F63"/>
  <c r="M63"/>
  <c r="F70"/>
  <c r="F69"/>
  <c r="C70"/>
  <c r="C69"/>
  <c r="M69"/>
  <c r="C74"/>
  <c r="C73"/>
  <c r="F73"/>
  <c r="M73"/>
  <c r="C78"/>
  <c r="C85"/>
  <c r="C86"/>
  <c r="C87"/>
  <c r="C84"/>
  <c r="C81"/>
  <c r="C82"/>
  <c r="C80"/>
  <c r="C77"/>
  <c r="F85"/>
  <c r="F84"/>
  <c r="F81"/>
  <c r="F82"/>
  <c r="F80"/>
  <c r="F77"/>
  <c r="M77"/>
  <c r="C90"/>
  <c r="C89"/>
  <c r="C88"/>
  <c r="F90"/>
  <c r="F89"/>
  <c r="F88"/>
  <c r="M88"/>
  <c r="C14"/>
  <c r="C13"/>
  <c r="F14"/>
  <c r="F13"/>
  <c r="M13"/>
  <c r="M92"/>
  <c r="C96"/>
  <c r="C99"/>
  <c r="C97"/>
  <c r="C98"/>
  <c r="C95"/>
  <c r="C94"/>
  <c r="F96"/>
  <c r="F99"/>
  <c r="F97"/>
  <c r="F98"/>
  <c r="F95"/>
  <c r="F94"/>
  <c r="M94"/>
  <c r="C100"/>
  <c r="F100"/>
  <c r="M100"/>
  <c r="M93"/>
  <c r="M101"/>
  <c r="L16"/>
  <c r="L17"/>
  <c r="L18"/>
  <c r="L19"/>
  <c r="L20"/>
  <c r="L22"/>
  <c r="L21"/>
  <c r="L23"/>
  <c r="L15"/>
  <c r="L28"/>
  <c r="L29"/>
  <c r="L33"/>
  <c r="L34"/>
  <c r="L36"/>
  <c r="L37"/>
  <c r="L39"/>
  <c r="L42"/>
  <c r="L43"/>
  <c r="L40"/>
  <c r="L41"/>
  <c r="L27"/>
  <c r="L45"/>
  <c r="L48"/>
  <c r="L49"/>
  <c r="L50"/>
  <c r="L51"/>
  <c r="L52"/>
  <c r="L55"/>
  <c r="L56"/>
  <c r="L57"/>
  <c r="L59"/>
  <c r="L58"/>
  <c r="L44"/>
  <c r="L61"/>
  <c r="L62"/>
  <c r="L60"/>
  <c r="L64"/>
  <c r="L65"/>
  <c r="L66"/>
  <c r="L67"/>
  <c r="L68"/>
  <c r="L63"/>
  <c r="L70"/>
  <c r="L69"/>
  <c r="L73"/>
  <c r="L85"/>
  <c r="L84"/>
  <c r="L81"/>
  <c r="L82"/>
  <c r="L80"/>
  <c r="L77"/>
  <c r="L90"/>
  <c r="L89"/>
  <c r="L88"/>
  <c r="L14"/>
  <c r="L13"/>
  <c r="L92"/>
  <c r="L96"/>
  <c r="L99"/>
  <c r="L97"/>
  <c r="L98"/>
  <c r="L95"/>
  <c r="L94"/>
  <c r="L100"/>
  <c r="L93"/>
  <c r="L101"/>
  <c r="K16"/>
  <c r="K17"/>
  <c r="K18"/>
  <c r="K19"/>
  <c r="K20"/>
  <c r="K22"/>
  <c r="K21"/>
  <c r="K23"/>
  <c r="K15"/>
  <c r="K28"/>
  <c r="K29"/>
  <c r="K33"/>
  <c r="K34"/>
  <c r="K36"/>
  <c r="K37"/>
  <c r="K39"/>
  <c r="K42"/>
  <c r="K43"/>
  <c r="K40"/>
  <c r="K41"/>
  <c r="K27"/>
  <c r="K45"/>
  <c r="K48"/>
  <c r="K49"/>
  <c r="K50"/>
  <c r="K51"/>
  <c r="K52"/>
  <c r="K55"/>
  <c r="K56"/>
  <c r="K57"/>
  <c r="K59"/>
  <c r="K58"/>
  <c r="K44"/>
  <c r="K61"/>
  <c r="K62"/>
  <c r="K60"/>
  <c r="K64"/>
  <c r="K65"/>
  <c r="K66"/>
  <c r="K67"/>
  <c r="K68"/>
  <c r="K63"/>
  <c r="K70"/>
  <c r="K69"/>
  <c r="K73"/>
  <c r="K85"/>
  <c r="K84"/>
  <c r="K81"/>
  <c r="K82"/>
  <c r="K80"/>
  <c r="K77"/>
  <c r="K90"/>
  <c r="K89"/>
  <c r="K88"/>
  <c r="K14"/>
  <c r="K13"/>
  <c r="K92"/>
  <c r="K96"/>
  <c r="K99"/>
  <c r="K97"/>
  <c r="K98"/>
  <c r="K95"/>
  <c r="K94"/>
  <c r="K100"/>
  <c r="K93"/>
  <c r="K101"/>
  <c r="J16"/>
  <c r="J17"/>
  <c r="J18"/>
  <c r="J19"/>
  <c r="J20"/>
  <c r="J22"/>
  <c r="J21"/>
  <c r="J23"/>
  <c r="J15"/>
  <c r="J28"/>
  <c r="J29"/>
  <c r="J33"/>
  <c r="J34"/>
  <c r="J36"/>
  <c r="J37"/>
  <c r="J39"/>
  <c r="J42"/>
  <c r="J43"/>
  <c r="J40"/>
  <c r="J41"/>
  <c r="J27"/>
  <c r="J45"/>
  <c r="J48"/>
  <c r="J49"/>
  <c r="J50"/>
  <c r="J51"/>
  <c r="J52"/>
  <c r="J55"/>
  <c r="J56"/>
  <c r="J57"/>
  <c r="J59"/>
  <c r="J58"/>
  <c r="J44"/>
  <c r="J61"/>
  <c r="J62"/>
  <c r="J60"/>
  <c r="J64"/>
  <c r="J65"/>
  <c r="J66"/>
  <c r="J67"/>
  <c r="J68"/>
  <c r="J63"/>
  <c r="J70"/>
  <c r="J69"/>
  <c r="J73"/>
  <c r="J85"/>
  <c r="J84"/>
  <c r="J81"/>
  <c r="J82"/>
  <c r="J80"/>
  <c r="J77"/>
  <c r="J90"/>
  <c r="J89"/>
  <c r="J88"/>
  <c r="J14"/>
  <c r="J13"/>
  <c r="J92"/>
  <c r="J96"/>
  <c r="J99"/>
  <c r="J97"/>
  <c r="J98"/>
  <c r="J95"/>
  <c r="J94"/>
  <c r="J100"/>
  <c r="J93"/>
  <c r="J101"/>
  <c r="I16"/>
  <c r="I17"/>
  <c r="I18"/>
  <c r="I19"/>
  <c r="I20"/>
  <c r="I22"/>
  <c r="I21"/>
  <c r="I23"/>
  <c r="I15"/>
  <c r="I28"/>
  <c r="I29"/>
  <c r="I33"/>
  <c r="I34"/>
  <c r="I36"/>
  <c r="I37"/>
  <c r="I39"/>
  <c r="I42"/>
  <c r="I43"/>
  <c r="I40"/>
  <c r="I41"/>
  <c r="I27"/>
  <c r="I45"/>
  <c r="I48"/>
  <c r="I49"/>
  <c r="I50"/>
  <c r="I51"/>
  <c r="I52"/>
  <c r="I55"/>
  <c r="I56"/>
  <c r="I57"/>
  <c r="I59"/>
  <c r="I58"/>
  <c r="I44"/>
  <c r="I61"/>
  <c r="I62"/>
  <c r="I60"/>
  <c r="I64"/>
  <c r="I65"/>
  <c r="I66"/>
  <c r="I67"/>
  <c r="I68"/>
  <c r="I63"/>
  <c r="I70"/>
  <c r="I69"/>
  <c r="I73"/>
  <c r="I85"/>
  <c r="I84"/>
  <c r="I81"/>
  <c r="I82"/>
  <c r="I80"/>
  <c r="I77"/>
  <c r="I90"/>
  <c r="I89"/>
  <c r="I88"/>
  <c r="I14"/>
  <c r="I13"/>
  <c r="I92"/>
  <c r="I96"/>
  <c r="I99"/>
  <c r="I97"/>
  <c r="I98"/>
  <c r="I95"/>
  <c r="I94"/>
  <c r="I100"/>
  <c r="I93"/>
  <c r="I101"/>
  <c r="H16"/>
  <c r="H17"/>
  <c r="H18"/>
  <c r="H19"/>
  <c r="H20"/>
  <c r="H22"/>
  <c r="H21"/>
  <c r="H23"/>
  <c r="H15"/>
  <c r="H28"/>
  <c r="H29"/>
  <c r="H33"/>
  <c r="H34"/>
  <c r="H36"/>
  <c r="H37"/>
  <c r="H39"/>
  <c r="H42"/>
  <c r="H43"/>
  <c r="H40"/>
  <c r="H41"/>
  <c r="H27"/>
  <c r="H45"/>
  <c r="H48"/>
  <c r="H49"/>
  <c r="H50"/>
  <c r="H51"/>
  <c r="H52"/>
  <c r="H55"/>
  <c r="H56"/>
  <c r="H57"/>
  <c r="H59"/>
  <c r="H58"/>
  <c r="H44"/>
  <c r="H61"/>
  <c r="H62"/>
  <c r="H60"/>
  <c r="H64"/>
  <c r="H65"/>
  <c r="H66"/>
  <c r="H67"/>
  <c r="H68"/>
  <c r="H63"/>
  <c r="H70"/>
  <c r="H69"/>
  <c r="H73"/>
  <c r="H85"/>
  <c r="H84"/>
  <c r="H81"/>
  <c r="H82"/>
  <c r="H80"/>
  <c r="H77"/>
  <c r="H90"/>
  <c r="H89"/>
  <c r="H88"/>
  <c r="H14"/>
  <c r="H13"/>
  <c r="H92"/>
  <c r="H96"/>
  <c r="H99"/>
  <c r="H97"/>
  <c r="H98"/>
  <c r="H95"/>
  <c r="H94"/>
  <c r="H100"/>
  <c r="H93"/>
  <c r="H101"/>
  <c r="G16"/>
  <c r="G17"/>
  <c r="G18"/>
  <c r="G19"/>
  <c r="G20"/>
  <c r="G22"/>
  <c r="G21"/>
  <c r="G23"/>
  <c r="G15"/>
  <c r="G28"/>
  <c r="G29"/>
  <c r="G33"/>
  <c r="G34"/>
  <c r="G36"/>
  <c r="G37"/>
  <c r="G39"/>
  <c r="G42"/>
  <c r="G43"/>
  <c r="G40"/>
  <c r="G41"/>
  <c r="G27"/>
  <c r="G45"/>
  <c r="G48"/>
  <c r="G49"/>
  <c r="G50"/>
  <c r="G51"/>
  <c r="G52"/>
  <c r="G55"/>
  <c r="G56"/>
  <c r="G57"/>
  <c r="G59"/>
  <c r="G58"/>
  <c r="G44"/>
  <c r="G61"/>
  <c r="G62"/>
  <c r="G60"/>
  <c r="G64"/>
  <c r="G65"/>
  <c r="G66"/>
  <c r="G67"/>
  <c r="G68"/>
  <c r="G63"/>
  <c r="G70"/>
  <c r="G69"/>
  <c r="G73"/>
  <c r="G85"/>
  <c r="G84"/>
  <c r="G81"/>
  <c r="G82"/>
  <c r="G80"/>
  <c r="G77"/>
  <c r="G90"/>
  <c r="G89"/>
  <c r="G88"/>
  <c r="G14"/>
  <c r="G13"/>
  <c r="G92"/>
  <c r="G96"/>
  <c r="G99"/>
  <c r="G97"/>
  <c r="G98"/>
  <c r="G95"/>
  <c r="G94"/>
  <c r="G100"/>
  <c r="G93"/>
  <c r="G101"/>
  <c r="F44"/>
  <c r="F92"/>
  <c r="F93"/>
  <c r="F101"/>
  <c r="E16"/>
  <c r="E17"/>
  <c r="E18"/>
  <c r="E19"/>
  <c r="E20"/>
  <c r="E22"/>
  <c r="E21"/>
  <c r="E23"/>
  <c r="E15"/>
  <c r="E28"/>
  <c r="E29"/>
  <c r="E33"/>
  <c r="E34"/>
  <c r="E36"/>
  <c r="E37"/>
  <c r="E39"/>
  <c r="E42"/>
  <c r="E43"/>
  <c r="E40"/>
  <c r="E41"/>
  <c r="E27"/>
  <c r="E45"/>
  <c r="E48"/>
  <c r="E49"/>
  <c r="E50"/>
  <c r="E51"/>
  <c r="E52"/>
  <c r="E55"/>
  <c r="E56"/>
  <c r="E57"/>
  <c r="E59"/>
  <c r="E58"/>
  <c r="E44"/>
  <c r="E61"/>
  <c r="E62"/>
  <c r="E60"/>
  <c r="E64"/>
  <c r="E65"/>
  <c r="E66"/>
  <c r="E67"/>
  <c r="E68"/>
  <c r="E63"/>
  <c r="E70"/>
  <c r="E69"/>
  <c r="E73"/>
  <c r="E85"/>
  <c r="E84"/>
  <c r="E81"/>
  <c r="E82"/>
  <c r="E80"/>
  <c r="E77"/>
  <c r="E90"/>
  <c r="E89"/>
  <c r="E88"/>
  <c r="E14"/>
  <c r="E13"/>
  <c r="E92"/>
  <c r="E96"/>
  <c r="E99"/>
  <c r="E97"/>
  <c r="E98"/>
  <c r="E95"/>
  <c r="E94"/>
  <c r="E100"/>
  <c r="E93"/>
  <c r="E101"/>
  <c r="D16"/>
  <c r="D17"/>
  <c r="D18"/>
  <c r="D19"/>
  <c r="D20"/>
  <c r="D22"/>
  <c r="D21"/>
  <c r="D23"/>
  <c r="D15"/>
  <c r="D28"/>
  <c r="D29"/>
  <c r="D33"/>
  <c r="D34"/>
  <c r="D36"/>
  <c r="D37"/>
  <c r="D39"/>
  <c r="D42"/>
  <c r="D43"/>
  <c r="D40"/>
  <c r="D41"/>
  <c r="D27"/>
  <c r="D45"/>
  <c r="D48"/>
  <c r="D49"/>
  <c r="D50"/>
  <c r="D51"/>
  <c r="D52"/>
  <c r="D55"/>
  <c r="D56"/>
  <c r="D57"/>
  <c r="D59"/>
  <c r="D58"/>
  <c r="D44"/>
  <c r="D61"/>
  <c r="D62"/>
  <c r="D60"/>
  <c r="D64"/>
  <c r="D65"/>
  <c r="D66"/>
  <c r="D67"/>
  <c r="D68"/>
  <c r="D63"/>
  <c r="D70"/>
  <c r="D69"/>
  <c r="D73"/>
  <c r="D85"/>
  <c r="D84"/>
  <c r="D81"/>
  <c r="D82"/>
  <c r="D80"/>
  <c r="D77"/>
  <c r="D90"/>
  <c r="D89"/>
  <c r="D88"/>
  <c r="D14"/>
  <c r="D13"/>
  <c r="D92"/>
  <c r="D96"/>
  <c r="D99"/>
  <c r="D97"/>
  <c r="D98"/>
  <c r="D95"/>
  <c r="D94"/>
  <c r="D100"/>
  <c r="D93"/>
  <c r="D101"/>
  <c r="C44"/>
  <c r="C92"/>
  <c r="C93"/>
  <c r="C101"/>
  <c r="M99"/>
  <c r="M98"/>
  <c r="M97"/>
  <c r="M96"/>
  <c r="M95"/>
  <c r="C91"/>
  <c r="F91"/>
  <c r="M91"/>
  <c r="L91"/>
  <c r="K91"/>
  <c r="J91"/>
  <c r="I91"/>
  <c r="H91"/>
  <c r="G91"/>
  <c r="E91"/>
  <c r="D91"/>
  <c r="M90"/>
  <c r="M89"/>
  <c r="M87"/>
  <c r="M86"/>
  <c r="M85"/>
  <c r="M84"/>
  <c r="C83"/>
  <c r="G83"/>
  <c r="J83"/>
  <c r="F83"/>
  <c r="M83"/>
  <c r="L83"/>
  <c r="K83"/>
  <c r="I83"/>
  <c r="H83"/>
  <c r="E83"/>
  <c r="D83"/>
  <c r="M82"/>
  <c r="M81"/>
  <c r="M80"/>
  <c r="C79"/>
  <c r="M79"/>
  <c r="M78"/>
  <c r="C76"/>
  <c r="M76"/>
  <c r="C75"/>
  <c r="M75"/>
  <c r="M74"/>
  <c r="C72"/>
  <c r="F72"/>
  <c r="M72"/>
  <c r="L72"/>
  <c r="K72"/>
  <c r="J72"/>
  <c r="I72"/>
  <c r="H72"/>
  <c r="G72"/>
  <c r="E72"/>
  <c r="D72"/>
  <c r="C71"/>
  <c r="F71"/>
  <c r="M71"/>
  <c r="L71"/>
  <c r="K71"/>
  <c r="J71"/>
  <c r="I71"/>
  <c r="H71"/>
  <c r="G71"/>
  <c r="E71"/>
  <c r="D71"/>
  <c r="M70"/>
  <c r="M68"/>
  <c r="M67"/>
  <c r="M66"/>
  <c r="M65"/>
  <c r="M64"/>
  <c r="M59"/>
  <c r="C54"/>
  <c r="F54"/>
  <c r="M54"/>
  <c r="L54"/>
  <c r="K54"/>
  <c r="J54"/>
  <c r="I54"/>
  <c r="H54"/>
  <c r="G54"/>
  <c r="E54"/>
  <c r="D54"/>
  <c r="C53"/>
  <c r="F53"/>
  <c r="M53"/>
  <c r="L53"/>
  <c r="K53"/>
  <c r="J53"/>
  <c r="I53"/>
  <c r="H53"/>
  <c r="G53"/>
  <c r="E53"/>
  <c r="D53"/>
  <c r="C47"/>
  <c r="F47"/>
  <c r="M47"/>
  <c r="L47"/>
  <c r="K47"/>
  <c r="J47"/>
  <c r="I47"/>
  <c r="H47"/>
  <c r="G47"/>
  <c r="E47"/>
  <c r="D47"/>
  <c r="C46"/>
  <c r="F46"/>
  <c r="M46"/>
  <c r="L46"/>
  <c r="K46"/>
  <c r="J46"/>
  <c r="I46"/>
  <c r="H46"/>
  <c r="G46"/>
  <c r="E46"/>
  <c r="D46"/>
  <c r="M43"/>
  <c r="M42"/>
  <c r="M41"/>
  <c r="M40"/>
  <c r="M39"/>
  <c r="C38"/>
  <c r="F38"/>
  <c r="M38"/>
  <c r="L38"/>
  <c r="K38"/>
  <c r="J38"/>
  <c r="I38"/>
  <c r="H38"/>
  <c r="G38"/>
  <c r="E38"/>
  <c r="D38"/>
  <c r="M37"/>
  <c r="M36"/>
  <c r="C35"/>
  <c r="F35"/>
  <c r="M35"/>
  <c r="L35"/>
  <c r="K35"/>
  <c r="J35"/>
  <c r="I35"/>
  <c r="H35"/>
  <c r="G35"/>
  <c r="E35"/>
  <c r="D35"/>
  <c r="M34"/>
  <c r="M33"/>
  <c r="C32"/>
  <c r="F32"/>
  <c r="M32"/>
  <c r="L32"/>
  <c r="K32"/>
  <c r="J32"/>
  <c r="I32"/>
  <c r="H32"/>
  <c r="G32"/>
  <c r="E32"/>
  <c r="D32"/>
  <c r="C31"/>
  <c r="F31"/>
  <c r="M31"/>
  <c r="L31"/>
  <c r="K31"/>
  <c r="J31"/>
  <c r="I31"/>
  <c r="H31"/>
  <c r="G31"/>
  <c r="E31"/>
  <c r="D31"/>
  <c r="C30"/>
  <c r="F30"/>
  <c r="M30"/>
  <c r="L30"/>
  <c r="K30"/>
  <c r="J30"/>
  <c r="I30"/>
  <c r="H30"/>
  <c r="G30"/>
  <c r="E30"/>
  <c r="D30"/>
  <c r="M29"/>
  <c r="M28"/>
  <c r="M26"/>
  <c r="M25"/>
  <c r="M24"/>
  <c r="M23"/>
  <c r="M22"/>
  <c r="M21"/>
  <c r="M20"/>
  <c r="M19"/>
  <c r="M18"/>
  <c r="M17"/>
  <c r="M16"/>
  <c r="M14"/>
  <c r="C47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9"/>
  <c r="F50"/>
  <c r="D43"/>
  <c r="E43"/>
  <c r="F53"/>
  <c r="F48"/>
  <c r="F52"/>
  <c r="F51"/>
  <c r="F47"/>
  <c r="E46"/>
  <c r="E42"/>
  <c r="E41"/>
  <c r="D46"/>
  <c r="C46"/>
  <c r="C43"/>
  <c r="F45"/>
  <c r="C44"/>
  <c r="F44"/>
  <c r="F46"/>
  <c r="D42"/>
  <c r="D41"/>
  <c r="D54"/>
  <c r="C42"/>
  <c r="C30"/>
  <c r="F43"/>
  <c r="C41"/>
  <c r="F42"/>
  <c r="F41"/>
  <c r="E40"/>
  <c r="E54"/>
  <c r="D40"/>
  <c r="C38"/>
  <c r="C29"/>
  <c r="C27"/>
  <c r="C25"/>
  <c r="C21"/>
  <c r="C17"/>
  <c r="C13"/>
  <c r="C12"/>
  <c r="C11"/>
  <c r="C24"/>
  <c r="C37"/>
  <c r="C10"/>
  <c r="C16"/>
  <c r="C23"/>
  <c r="C9"/>
  <c r="F9"/>
  <c r="C40"/>
  <c r="C54"/>
  <c r="F40"/>
  <c r="F54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<sst xmlns="http://schemas.openxmlformats.org/spreadsheetml/2006/main" count="1258" uniqueCount="621">
  <si>
    <t>Додаток 1</t>
  </si>
  <si>
    <t xml:space="preserve">до рішення Рівненської обласної ради </t>
  </si>
  <si>
    <t>Зміни до доходів обласного бюджету на 2013 рік</t>
  </si>
  <si>
    <t>грн.</t>
  </si>
  <si>
    <t>Код</t>
  </si>
  <si>
    <t>Найменування доходів згідно із бюджетною                класифікацією</t>
  </si>
  <si>
    <t>Загальний фонд</t>
  </si>
  <si>
    <t>Спеціальний фонд</t>
  </si>
  <si>
    <t>Разом</t>
  </si>
  <si>
    <t>у тому числі бюджет розвитку</t>
  </si>
  <si>
    <t>6=(гр.3+гр.4)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</si>
  <si>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</si>
  <si>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</si>
  <si>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доходи фізичних осіб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</si>
  <si>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</si>
  <si>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</si>
  <si>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</si>
  <si>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 xml:space="preserve"> Авансові внески з податку на прибуток підприємств та фінансових установ комунальної власності </t>
  </si>
  <si>
    <t xml:space="preserve">Збори та плата за спеціальне використання природних ресурсів </t>
  </si>
  <si>
    <t>Збір за спеціальне використання води</t>
  </si>
  <si>
    <t>Збір за спеціальне використання води (крім збору за спеціальне використання води водних об’єктів місцевого значення)</t>
  </si>
  <si>
    <t>Збір за спеціальне використання води для потреб гідроенергетики</t>
  </si>
  <si>
    <t>Надходження збору за спеціальне використання води від підприємств житлово-комунального господарства</t>
  </si>
  <si>
    <t>Плата за використування інших природних ресурсів </t>
  </si>
  <si>
    <t>Плата за спеціальне використування диких тварин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</si>
  <si>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</si>
  <si>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</si>
  <si>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об"єднань,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</si>
  <si>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</si>
  <si>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Інші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</si>
  <si>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</si>
  <si>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</si>
  <si>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 на виробництво спирту етилового, коньячного і плодового, алкогольних напоїв та тютюнових виробів 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</si>
  <si>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</si>
  <si>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та сертифікати, що сплачується ліцензіатами за місцем здійснення діяльності</t>
  </si>
  <si>
    <t>Плата за утримання дітей у школах-інтернатах</t>
  </si>
  <si>
    <t xml:space="preserve">Плата за надані в оренду ставки, що знаходяться в басейнах річок загальнодержавного значення </t>
  </si>
  <si>
    <t>Інші неподаткові надходження</t>
  </si>
  <si>
    <t>Разом доходів</t>
  </si>
  <si>
    <t>Офіційні трансферти</t>
  </si>
  <si>
    <t>Від органів державного управління</t>
  </si>
  <si>
    <t>Субвенції, всього</t>
  </si>
  <si>
    <t>Всього доходів</t>
  </si>
  <si>
    <t>41034500 </t>
  </si>
  <si>
    <t>Субвенція з державного бюджету місцевим бюджетам на здійснення заходів щодо соціально-економічного розвитку окремих територій </t>
  </si>
  <si>
    <t>в т.ч.</t>
  </si>
  <si>
    <t xml:space="preserve">з районного бюджету Костопільського району </t>
  </si>
  <si>
    <t>41035000 </t>
  </si>
  <si>
    <t>Інші субвенції</t>
  </si>
  <si>
    <t>Рівненський район</t>
  </si>
  <si>
    <t>з районного бюджету Рівненського району на будівництво дитячого дошкільного закладу по вулиці Шкільна 54 в селі Обарів Рівненського району</t>
  </si>
  <si>
    <t>Плата за ліцензії на право роздрібної торгівлі алкогольними напоями та тютюновими виробами </t>
  </si>
  <si>
    <t>Костопільський район</t>
  </si>
  <si>
    <t>з районних бюджетів обласному бюджету на обслуговування осіб з обмеженими фізичними можливостями в обласному центрі професійної реабілітації інвалідів</t>
  </si>
  <si>
    <t>з міського бюджету міста Рівне на реконструкцію Обласного центру екстреної медичної допомоги та медицини катастроф в м.Рівне по вул. Котляревського, 5</t>
  </si>
  <si>
    <t>41036600 </t>
  </si>
  <si>
    <t>Субвенція з державного бюджету місцевим бюджетам на 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зв'язку з невідповідністю фактичної вартості теплової енергії та послуг з централізованого водопостачання та водовідведення тарифам, що затверджувалися та/або погоджувалися органами державної влади чи місцевого самоврядування</t>
  </si>
  <si>
    <t>Радивилівський район</t>
  </si>
  <si>
    <t>Заступник голови обласної ради</t>
  </si>
  <si>
    <t>О.П.Чуприна</t>
  </si>
  <si>
    <r>
      <t xml:space="preserve">від </t>
    </r>
    <r>
      <rPr>
        <u/>
        <sz val="13"/>
        <color indexed="8"/>
        <rFont val="Times New Roman"/>
        <family val="1"/>
        <charset val="204"/>
      </rPr>
      <t>20 грудня</t>
    </r>
    <r>
      <rPr>
        <sz val="13"/>
        <color indexed="8"/>
        <rFont val="Times New Roman"/>
        <family val="1"/>
        <charset val="204"/>
      </rPr>
      <t xml:space="preserve"> 20</t>
    </r>
    <r>
      <rPr>
        <u/>
        <sz val="13"/>
        <color indexed="8"/>
        <rFont val="Times New Roman"/>
        <family val="1"/>
        <charset val="204"/>
      </rPr>
      <t>13</t>
    </r>
    <r>
      <rPr>
        <sz val="13"/>
        <color indexed="8"/>
        <rFont val="Times New Roman"/>
        <family val="1"/>
        <charset val="204"/>
      </rPr>
      <t xml:space="preserve"> року №1</t>
    </r>
    <r>
      <rPr>
        <u/>
        <sz val="13"/>
        <color indexed="8"/>
        <rFont val="Times New Roman"/>
        <family val="1"/>
        <charset val="204"/>
      </rPr>
      <t>095</t>
    </r>
    <r>
      <rPr>
        <sz val="13"/>
        <color indexed="8"/>
        <rFont val="Times New Roman"/>
        <family val="1"/>
        <charset val="204"/>
      </rPr>
      <t xml:space="preserve"> </t>
    </r>
  </si>
  <si>
    <t>Додаток 2</t>
  </si>
  <si>
    <t>до рішення Рівненської обласної  ради</t>
  </si>
  <si>
    <t xml:space="preserve">Зміни до видатків обласного  бюджету  на  2013 рік </t>
  </si>
  <si>
    <t xml:space="preserve"> за тимчасовою класифікацією видатків та кредитування місцевих бюджетів</t>
  </si>
  <si>
    <t>(грн.)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</si>
  <si>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</si>
  <si>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</si>
  <si>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Видатки загального фонду</t>
  </si>
  <si>
    <t>Видатки спеціального фонду</t>
  </si>
  <si>
    <t>РАЗОМ</t>
  </si>
  <si>
    <t>Всього</t>
  </si>
  <si>
    <t>з них</t>
  </si>
  <si>
    <t>споживання</t>
  </si>
  <si>
    <t>розвитку</t>
  </si>
  <si>
    <t>оплата праці</t>
  </si>
  <si>
    <t>комунальні послуги та енергоносії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</si>
  <si>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</si>
  <si>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</si>
  <si>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13=3+6</t>
  </si>
  <si>
    <r>
      <t>010000</t>
    </r>
    <r>
      <rPr>
        <sz val="12"/>
        <color indexed="8"/>
        <rFont val="Times New Roman"/>
        <family val="1"/>
        <charset val="204"/>
      </rPr>
      <t> </t>
    </r>
  </si>
  <si>
    <r>
      <t>Державне управління</t>
    </r>
    <r>
      <rPr>
        <sz val="12"/>
        <color indexed="8"/>
        <rFont val="Times New Roman"/>
        <family val="1"/>
        <charset val="204"/>
      </rPr>
      <t> </t>
    </r>
  </si>
  <si>
    <t>010116 </t>
  </si>
  <si>
    <t>Органи місцевого самоврядування </t>
  </si>
  <si>
    <t>070000</t>
  </si>
  <si>
    <t>Освiта</t>
  </si>
  <si>
    <t>070301 </t>
  </si>
  <si>
    <t>Загальноосвітні школи-інтернати, загальноосвітні санаторні школи-інтернати</t>
  </si>
  <si>
    <t>070302 </t>
  </si>
  <si>
    <t>Загальноосвітні школи-інтернати для дітей-сиріт та дітей, які залишилися без піклування батьків</t>
  </si>
  <si>
    <t>070307 </t>
  </si>
  <si>
    <t>Загальноосвітні спеціалізовані школи-інтернати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ліцеї з посиленою військово-фізичною підготовкою </t>
  </si>
  <si>
    <t>070401 </t>
  </si>
  <si>
    <t>Позашкільні заклади освіти, заходи із позашкільної роботи з дітьми </t>
  </si>
  <si>
    <t>070501 </t>
  </si>
  <si>
    <t>Професійно-технічні заклади освіти </t>
  </si>
  <si>
    <t>070601 </t>
  </si>
  <si>
    <t>Вищі заклади освіти I та II рівнів акредитації </t>
  </si>
  <si>
    <t>070701</t>
  </si>
  <si>
    <t>Заклади післядипломної освіти III-IV рівнів акредитації</t>
  </si>
  <si>
    <t>070702 </t>
  </si>
  <si>
    <t>Інші заклади і заходи післядипломної освіти </t>
  </si>
  <si>
    <t>070807 </t>
  </si>
  <si>
    <t>Інші освітні програми </t>
  </si>
  <si>
    <t>Програма роботи з обдарованою молоддю області на 2011-2014 роки</t>
  </si>
  <si>
    <t>Програма підтримки молоді в області на 2009-2015 роки</t>
  </si>
  <si>
    <t>080000</t>
  </si>
  <si>
    <t>Охорона здоров'я</t>
  </si>
  <si>
    <t>080101</t>
  </si>
  <si>
    <t>Лікарні</t>
  </si>
  <si>
    <t>080201 </t>
  </si>
  <si>
    <t>Спеціалізовані лікарні та інші спеціалізовані заклади (центри, диспансери, госпіталі для інвалідів ВВВ, лепрозорії, медико-санітарні частини тощо, що мають ліжкову мережу) </t>
  </si>
  <si>
    <t>КЗ "Рівненський обласний центр психічного здоров"я населення" Рівненської обласної ради</t>
  </si>
  <si>
    <t>КЗ "Корецька обласна фізіотерапевтична лікарня" Рівненської обласної ради</t>
  </si>
  <si>
    <t>Рівненський обласний спеціалізований диспансер радіаційного захисту населення</t>
  </si>
  <si>
    <t>080203</t>
  </si>
  <si>
    <t>Перинатальні центри, пологові будинки</t>
  </si>
  <si>
    <t>080204 </t>
  </si>
  <si>
    <t>Санаторії для хворих туберкульозом </t>
  </si>
  <si>
    <t>ТМО "Фтизіатрія" (обласний дитячий протитуберкульозний санаторій "Новостав")</t>
  </si>
  <si>
    <t>080205 </t>
  </si>
  <si>
    <t>Санаторії для дітей та підлітків (нетуберкульозні) </t>
  </si>
  <si>
    <t>080207 </t>
  </si>
  <si>
    <t>Будинки дитини </t>
  </si>
  <si>
    <t>КЗ "Рівненський обласний спеціалізований будинок дитини"</t>
  </si>
  <si>
    <t>080209</t>
  </si>
  <si>
    <t>Центри екстреної медичної допомоги та медицини катастроф, станції екстреної (швидкої) медичної допомоги</t>
  </si>
  <si>
    <t>080500 </t>
  </si>
  <si>
    <t>Загальні і спеціалізовані стоматологічні поліклініки</t>
  </si>
  <si>
    <t>080704 </t>
  </si>
  <si>
    <t>Центри здоров'я і заходи у сфері санітарної освіти </t>
  </si>
  <si>
    <t>081001 </t>
  </si>
  <si>
    <t>Медико-соціальні експертні комісії </t>
  </si>
  <si>
    <t>081002 </t>
  </si>
  <si>
    <t>Інші заходи по охороні здоров'я </t>
  </si>
  <si>
    <t>090000</t>
  </si>
  <si>
    <t>Соцiальний захист та соцiальне забезпечення</t>
  </si>
  <si>
    <t>090412 </t>
  </si>
  <si>
    <t>Інші видатки на соціальний захист населення </t>
  </si>
  <si>
    <t>надання грошових допомог, з них</t>
  </si>
  <si>
    <t>інвалідам по зору І та ІІ групи</t>
  </si>
  <si>
    <t>090700 </t>
  </si>
  <si>
    <t>Утримання закладів, що надають соціальні послуги дітям, які опинились в складних життєвих обставинах </t>
  </si>
  <si>
    <t>090601 </t>
  </si>
  <si>
    <t>Будинки-інтернати для малолітніх інвалідів </t>
  </si>
  <si>
    <t>090901 </t>
  </si>
  <si>
    <t>Будинки-інтернати (пансіонати) для літніх людей та інвалідів системи соціального захисту</t>
  </si>
  <si>
    <t>091103 </t>
  </si>
  <si>
    <t>Соціальні програми і заходи державних органів у справах молоді </t>
  </si>
  <si>
    <t>091106 </t>
  </si>
  <si>
    <t>Інші видатки </t>
  </si>
  <si>
    <t>КЗ "Рівненський обласний центр організації оздоровлення та формування здорового способу життя дітей та молоді" Рівненської обласної ради</t>
  </si>
  <si>
    <t>КЗ Рівненський центр соціально-психологічної допомоги Рівненської обласної ради</t>
  </si>
  <si>
    <t>091108 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</si>
  <si>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 </t>
  </si>
  <si>
    <t>091206 </t>
  </si>
  <si>
    <t>Центри соціальної реабілітації дітей - інвалідів; центри професійної реабілітації інвалідів </t>
  </si>
  <si>
    <t>091212 </t>
  </si>
  <si>
    <t>Обробка інформації з нарахування та виплати допомог і компенсацій </t>
  </si>
  <si>
    <t>091214 </t>
  </si>
  <si>
    <t>Інші установи та заклади </t>
  </si>
  <si>
    <t>Обласна програма створення регіональної системи опрацювання звернень до органів виконавчої влади на 2012-2017 роки (утримання Рівненського обласного контактного центру)</t>
  </si>
  <si>
    <r>
      <t>110000</t>
    </r>
    <r>
      <rPr>
        <b/>
        <sz val="12"/>
        <color indexed="8"/>
        <rFont val="Times New Roman"/>
        <family val="1"/>
        <charset val="204"/>
      </rPr>
      <t> </t>
    </r>
  </si>
  <si>
    <r>
      <t>Культура і мистецтво</t>
    </r>
    <r>
      <rPr>
        <b/>
        <sz val="12"/>
        <color indexed="8"/>
        <rFont val="Times New Roman"/>
        <family val="1"/>
        <charset val="204"/>
      </rPr>
      <t> </t>
    </r>
  </si>
  <si>
    <t>110201 </t>
  </si>
  <si>
    <t>Бібліотеки</t>
  </si>
  <si>
    <t>110202 </t>
  </si>
  <si>
    <t>Музеї і виставки</t>
  </si>
  <si>
    <t>130000</t>
  </si>
  <si>
    <t>Фізична культура і спорт</t>
  </si>
  <si>
    <t>130102 </t>
  </si>
  <si>
    <t>Проведення навчально-тренувальних зборів і змагань </t>
  </si>
  <si>
    <t>130104 </t>
  </si>
  <si>
    <t>Видатки на утримання центрів з інвалідного спорту і реабілітаційних шкіл </t>
  </si>
  <si>
    <t>130105 </t>
  </si>
  <si>
    <t>Проведення навчально-тренувальних зборів і змагань та заходів з інвалідного спорту </t>
  </si>
  <si>
    <t>130112 </t>
  </si>
  <si>
    <t>130114 </t>
  </si>
  <si>
    <t>Забезпечення підготовки спортсменів вищих категорій школами вищої спортивної майстерності </t>
  </si>
  <si>
    <t>Будiвництво</t>
  </si>
  <si>
    <t>150101</t>
  </si>
  <si>
    <t>Капiтальнi вкладення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</si>
  <si>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 з районного бюджету Костопільського району</t>
  </si>
  <si>
    <t>за рахунок інших субвенцій з місцевих бюджетів</t>
  </si>
  <si>
    <r>
      <t>160000</t>
    </r>
    <r>
      <rPr>
        <b/>
        <sz val="12"/>
        <color indexed="8"/>
        <rFont val="Times New Roman"/>
        <family val="1"/>
        <charset val="204"/>
      </rPr>
      <t> </t>
    </r>
  </si>
  <si>
    <r>
      <t>Сільське і лісове господарство, рибне господарство та мисливство</t>
    </r>
    <r>
      <rPr>
        <b/>
        <sz val="12"/>
        <color indexed="8"/>
        <rFont val="Times New Roman"/>
        <family val="1"/>
        <charset val="204"/>
      </rPr>
      <t> </t>
    </r>
  </si>
  <si>
    <t xml:space="preserve">Програми в галузі сільського господарства, лісового господарства, рибальства та мисливства </t>
  </si>
  <si>
    <t>Програма підтримки збільшення обсягів виробництва зерна жита до 2015 року</t>
  </si>
  <si>
    <t xml:space="preserve">Обласна програма розвитку тваринництва на 2012-2015 роки </t>
  </si>
  <si>
    <r>
      <t>180000</t>
    </r>
    <r>
      <rPr>
        <b/>
        <sz val="12"/>
        <color indexed="8"/>
        <rFont val="Times New Roman"/>
        <family val="1"/>
        <charset val="204"/>
      </rPr>
      <t> </t>
    </r>
  </si>
  <si>
    <r>
      <t>Інші послуги, пов'язані з економічною діяльністю</t>
    </r>
    <r>
      <rPr>
        <b/>
        <sz val="12"/>
        <color indexed="8"/>
        <rFont val="Times New Roman"/>
        <family val="1"/>
        <charset val="204"/>
      </rPr>
      <t> </t>
    </r>
  </si>
  <si>
    <t>180404 </t>
  </si>
  <si>
    <t>Підтримка малого і середнього підприємництва </t>
  </si>
  <si>
    <t>Програма розвитку малого і середнього підприємництва в Рівненській області  на 2013-2014 роки</t>
  </si>
  <si>
    <t xml:space="preserve">Внески органів влади Автономної Республіки Крим та органів місцевого самоврядування у статутні капітали суб'єктів підприємницької діяльності </t>
  </si>
  <si>
    <t>внески у статутний капітал КП "Автобаза" Рівненської обласної ради, з них</t>
  </si>
  <si>
    <t>внески у статутний капітал КП  "Управління майновим комплексом" Рівненської обласної ради, з них</t>
  </si>
  <si>
    <t>Програма економічного та соцільного розвитку Рівненської області на 2013 рік</t>
  </si>
  <si>
    <t>180410 </t>
  </si>
  <si>
    <t>Інші заходи, пов'язані з економічною діяльністю </t>
  </si>
  <si>
    <t>Обласна програма розвитку міжнародного  співробітництва та міжрегіональної співпраці на 2013-2015 роки</t>
  </si>
  <si>
    <t>Обласна програма створення регіонального, місцевих та об'єктових резервів для запобігання, ліквідації надзвичайних ситуацій техногенного і природного характеру та їх наслідків на 2011-2015 роки</t>
  </si>
  <si>
    <t>Програма розвитку інвестиційної діяльності Рівненської області на 2013-2015 роки</t>
  </si>
  <si>
    <r>
      <t>250000</t>
    </r>
    <r>
      <rPr>
        <b/>
        <sz val="12"/>
        <color indexed="8"/>
        <rFont val="Times New Roman"/>
        <family val="1"/>
        <charset val="204"/>
      </rPr>
      <t> </t>
    </r>
  </si>
  <si>
    <r>
      <t>Видатки, не віднесені до основних груп</t>
    </r>
    <r>
      <rPr>
        <b/>
        <sz val="12"/>
        <color indexed="8"/>
        <rFont val="Times New Roman"/>
        <family val="1"/>
        <charset val="204"/>
      </rPr>
      <t> </t>
    </r>
  </si>
  <si>
    <t>250102</t>
  </si>
  <si>
    <t>Резервний фонд обласного бюджету</t>
  </si>
  <si>
    <t>250404 </t>
  </si>
  <si>
    <t>Програма економічного та соціального розвитку Рівненської області на 2013 рік (проведення щорічного обласного конкурсу проектів розвитку територіальних громад області)</t>
  </si>
  <si>
    <t>РАЗОМ ВИДАТКІВ</t>
  </si>
  <si>
    <t>Міжбюджетні трансферти</t>
  </si>
  <si>
    <t>250380</t>
  </si>
  <si>
    <t xml:space="preserve">Інші субвенції </t>
  </si>
  <si>
    <t>Здолбунівському району на поточний ремонт ДНЗ "Барвінок" с.Новосілки  Здолбунівського району</t>
  </si>
  <si>
    <t>обласному бюджету Волинської області на лікування психічно хворих з Рівненської області</t>
  </si>
  <si>
    <t>на виконання обласної програми "Спортивний майданчик" на 2010-2014 роки</t>
  </si>
  <si>
    <t>на капітальний ремонт дошкільного навчального закладу в с.Харалуг Корецького району</t>
  </si>
  <si>
    <t>Програма економічного та соціального розвитку Рівненської області на 2013 рік (для фінансування заходів з реалізації проектів-переможців обласного конкурсу проектів розвитку територіальних громад 2013 року)</t>
  </si>
  <si>
    <t>250383</t>
  </si>
  <si>
    <t>ВСЬОГО</t>
  </si>
  <si>
    <t xml:space="preserve">від 20 грудня 2013 року №1095 </t>
  </si>
  <si>
    <t>Додаток 3</t>
  </si>
  <si>
    <r>
      <t xml:space="preserve">від </t>
    </r>
    <r>
      <rPr>
        <u/>
        <sz val="10"/>
        <rFont val="Times New Roman"/>
        <family val="1"/>
        <charset val="204"/>
      </rPr>
      <t>20 грудня</t>
    </r>
    <r>
      <rPr>
        <sz val="10"/>
        <rFont val="Times New Roman"/>
        <family val="1"/>
        <charset val="204"/>
      </rPr>
      <t xml:space="preserve"> 20</t>
    </r>
    <r>
      <rPr>
        <u/>
        <sz val="10"/>
        <rFont val="Times New Roman"/>
        <family val="1"/>
        <charset val="204"/>
      </rPr>
      <t>13</t>
    </r>
    <r>
      <rPr>
        <sz val="10"/>
        <rFont val="Times New Roman"/>
        <family val="1"/>
        <charset val="204"/>
      </rPr>
      <t xml:space="preserve"> року № </t>
    </r>
    <r>
      <rPr>
        <u/>
        <sz val="10"/>
        <rFont val="Times New Roman"/>
        <family val="1"/>
        <charset val="204"/>
      </rPr>
      <t>1095</t>
    </r>
  </si>
  <si>
    <t>Зміни до розподілу видатків обласного бюджету на 2013 рік</t>
  </si>
  <si>
    <t>за головними розпорядниками коштів</t>
  </si>
  <si>
    <t>(грн)</t>
  </si>
  <si>
    <t>Код типової відомчої класифікації видатків</t>
  </si>
  <si>
    <t>Назва головного розпорядника коштів</t>
  </si>
  <si>
    <t>01</t>
  </si>
  <si>
    <t xml:space="preserve">Обласна рада </t>
  </si>
  <si>
    <t>180000 </t>
  </si>
  <si>
    <t>Інші послуги, пов'язані з економічною діяльністю </t>
  </si>
  <si>
    <t>03</t>
  </si>
  <si>
    <t>Обласна державна адміністрація</t>
  </si>
  <si>
    <r>
      <t>090000</t>
    </r>
    <r>
      <rPr>
        <b/>
        <sz val="12"/>
        <rFont val="Times New Roman"/>
        <family val="1"/>
        <charset val="204"/>
      </rPr>
      <t> </t>
    </r>
  </si>
  <si>
    <r>
      <t>Соціальний захист та соціальне забезпечення</t>
    </r>
    <r>
      <rPr>
        <b/>
        <sz val="12"/>
        <rFont val="Times New Roman"/>
        <family val="1"/>
        <charset val="204"/>
      </rPr>
      <t> </t>
    </r>
  </si>
  <si>
    <r>
      <t>120000</t>
    </r>
    <r>
      <rPr>
        <sz val="12"/>
        <color indexed="8"/>
        <rFont val="Times New Roman"/>
        <family val="1"/>
        <charset val="204"/>
      </rPr>
      <t> </t>
    </r>
  </si>
  <si>
    <r>
      <t>Засоби масової інформації</t>
    </r>
    <r>
      <rPr>
        <sz val="12"/>
        <color indexed="8"/>
        <rFont val="Times New Roman"/>
        <family val="1"/>
        <charset val="204"/>
      </rPr>
      <t> </t>
    </r>
  </si>
  <si>
    <t>120100 </t>
  </si>
  <si>
    <t>Телебачення і радіомовлення</t>
  </si>
  <si>
    <t>Обласна Програма забезпечення поінформованості населення та сприяння розвитку інформаційного простору Рівненської області на 2013-2015 роки</t>
  </si>
  <si>
    <t>120201 </t>
  </si>
  <si>
    <t>Періодичні видання (газети та журнали)</t>
  </si>
  <si>
    <t>08</t>
  </si>
  <si>
    <t>Управління інформаційної діяльності та комунікацій з громадськістю облдержадміністрації</t>
  </si>
  <si>
    <t>Програма забезпечення поінформованості населення та сприяння розвитку інформаційного простору Рівненської області на 2013-2015 роки</t>
  </si>
  <si>
    <t>09</t>
  </si>
  <si>
    <t>Управління міжнародного співробітництва та європейської інтеграції облдержадміністрації</t>
  </si>
  <si>
    <t>10</t>
  </si>
  <si>
    <t>Управління освіти і науки облдержадміністрації</t>
  </si>
  <si>
    <r>
      <t>070000</t>
    </r>
    <r>
      <rPr>
        <b/>
        <sz val="12"/>
        <color indexed="8"/>
        <rFont val="Times New Roman"/>
        <family val="1"/>
        <charset val="204"/>
      </rPr>
      <t> </t>
    </r>
  </si>
  <si>
    <r>
      <t>Освіта</t>
    </r>
    <r>
      <rPr>
        <b/>
        <sz val="12"/>
        <color indexed="8"/>
        <rFont val="Times New Roman"/>
        <family val="1"/>
        <charset val="204"/>
      </rPr>
      <t> </t>
    </r>
  </si>
  <si>
    <t>11</t>
  </si>
  <si>
    <t>Управління у справах молоді та спорту облдержадміністрації</t>
  </si>
  <si>
    <r>
      <t>090000</t>
    </r>
    <r>
      <rPr>
        <sz val="12"/>
        <color indexed="8"/>
        <rFont val="Times New Roman"/>
        <family val="1"/>
        <charset val="204"/>
      </rPr>
      <t> </t>
    </r>
  </si>
  <si>
    <r>
      <t>Соціальний захист та соціальне забезпечення</t>
    </r>
    <r>
      <rPr>
        <sz val="12"/>
        <color indexed="8"/>
        <rFont val="Times New Roman"/>
        <family val="1"/>
        <charset val="204"/>
      </rPr>
      <t> </t>
    </r>
  </si>
  <si>
    <t>14</t>
  </si>
  <si>
    <t>Управління охорони здоров’я  облдержадміністрації</t>
  </si>
  <si>
    <r>
      <t>070000</t>
    </r>
    <r>
      <rPr>
        <sz val="12"/>
        <color indexed="8"/>
        <rFont val="Times New Roman"/>
        <family val="1"/>
        <charset val="204"/>
      </rPr>
      <t> </t>
    </r>
  </si>
  <si>
    <r>
      <t>Освіта</t>
    </r>
    <r>
      <rPr>
        <sz val="12"/>
        <color indexed="8"/>
        <rFont val="Times New Roman"/>
        <family val="1"/>
        <charset val="204"/>
      </rPr>
      <t> </t>
    </r>
  </si>
  <si>
    <t>070701 </t>
  </si>
  <si>
    <t>Заклади післядипломної освіти III - IV рівнів акредитації (академії, інститути, центри підвищення кваліфікації, перепідготовки, вдосконалення) </t>
  </si>
  <si>
    <r>
      <t>080000</t>
    </r>
    <r>
      <rPr>
        <b/>
        <sz val="12"/>
        <color indexed="8"/>
        <rFont val="Times New Roman"/>
        <family val="1"/>
        <charset val="204"/>
      </rPr>
      <t> </t>
    </r>
  </si>
  <si>
    <t>Охорона здоров'я </t>
  </si>
  <si>
    <t>15</t>
  </si>
  <si>
    <t>Департамент соціального захисту населення облдержадміністрації</t>
  </si>
  <si>
    <r>
      <t>090000</t>
    </r>
    <r>
      <rPr>
        <b/>
        <sz val="12"/>
        <color indexed="8"/>
        <rFont val="Times New Roman"/>
        <family val="1"/>
        <charset val="204"/>
      </rPr>
      <t> </t>
    </r>
  </si>
  <si>
    <r>
      <t>Соціальний захист та соціальне забезпечення</t>
    </r>
    <r>
      <rPr>
        <b/>
        <sz val="12"/>
        <color indexed="8"/>
        <rFont val="Times New Roman"/>
        <family val="1"/>
        <charset val="204"/>
      </rPr>
      <t> </t>
    </r>
  </si>
  <si>
    <t>20</t>
  </si>
  <si>
    <t>Служба у справах дітей облдержадміністрації</t>
  </si>
  <si>
    <t>090700</t>
  </si>
  <si>
    <t>24</t>
  </si>
  <si>
    <t>Управління культури і туризму облдержадміністрації</t>
  </si>
  <si>
    <t>47</t>
  </si>
  <si>
    <t>Департамент з питань будівництва та архітектури облдержадміністрації</t>
  </si>
  <si>
    <t>150000 </t>
  </si>
  <si>
    <t>Будівництво </t>
  </si>
  <si>
    <t>51</t>
  </si>
  <si>
    <t>Управління інфраструктури та промисловості  облдержадміністрації</t>
  </si>
  <si>
    <r>
      <t>180000</t>
    </r>
    <r>
      <rPr>
        <sz val="12"/>
        <color indexed="8"/>
        <rFont val="Times New Roman"/>
        <family val="1"/>
        <charset val="204"/>
      </rPr>
      <t> </t>
    </r>
  </si>
  <si>
    <r>
      <t>Інші послуги, пов'язані з економічною діяльністю</t>
    </r>
    <r>
      <rPr>
        <sz val="12"/>
        <color indexed="8"/>
        <rFont val="Times New Roman"/>
        <family val="1"/>
        <charset val="204"/>
      </rPr>
      <t> </t>
    </r>
  </si>
  <si>
    <t>53</t>
  </si>
  <si>
    <t>Департамент агропромислового розвитку облдержадміністрації</t>
  </si>
  <si>
    <t>67</t>
  </si>
  <si>
    <t>Управління з питань надзвичайних ситуацій та цивільного захисту населення облдержадміністрації</t>
  </si>
  <si>
    <t>73</t>
  </si>
  <si>
    <t>Департамент економічного розвитку і торгівлі облдержадміністрації</t>
  </si>
  <si>
    <t>76   250102</t>
  </si>
  <si>
    <t>Інші субвенції (Здолбунівському району на поточний ремонт ДНЗ "Барвінок" с.Новосілки  Здолбунівського району)</t>
  </si>
  <si>
    <t>Інші субвенції (на виконання обласної програми "Спортивний майданчик" на 2010-2014 роки)</t>
  </si>
  <si>
    <r>
      <t>250000</t>
    </r>
    <r>
      <rPr>
        <sz val="12"/>
        <color indexed="8"/>
        <rFont val="Times New Roman"/>
        <family val="1"/>
        <charset val="204"/>
      </rPr>
      <t> </t>
    </r>
  </si>
  <si>
    <r>
      <t>Видатки, не віднесені до основних груп</t>
    </r>
    <r>
      <rPr>
        <sz val="12"/>
        <color indexed="8"/>
        <rFont val="Times New Roman"/>
        <family val="1"/>
        <charset val="204"/>
      </rPr>
      <t> </t>
    </r>
  </si>
  <si>
    <t>Інші субвенції (обласному бюджету Волинської області на лікування психічно хворих з Рівненської області)</t>
  </si>
  <si>
    <t>40</t>
  </si>
  <si>
    <t>Департамент житлово-комунального господарства, енергетики та енергоефективності облдержадміністрації</t>
  </si>
  <si>
    <t>250000 </t>
  </si>
  <si>
    <t>Видатки, не віднесені до основних груп </t>
  </si>
  <si>
    <t>Інші субвенції (на капітальний ремонт дошкільного навчального закладу в с.Харалуг Корецького району)</t>
  </si>
  <si>
    <t>Інші субвенції (Програма економічного та соціального розвитку Рівненської області на 2013 рік (для фінансування заходів з реалізації проектів-переможців обласного конкурсу проектів розвитку територіальних громад 2013 року)</t>
  </si>
  <si>
    <t>Додаток 3.1</t>
  </si>
  <si>
    <t>Код програмної класифікації видатків та кредитування місцевих бюджетів (КПКВК)</t>
  </si>
  <si>
    <t>Код тимчасової класифікації видатків та кредитування місцевих бюджетів  (КТКВК)</t>
  </si>
  <si>
    <t>Найменування коду програмної класифікації видатків та кредитування місцевих бюджетів</t>
  </si>
  <si>
    <t>1</t>
  </si>
  <si>
    <t>2</t>
  </si>
  <si>
    <t>14=4+7</t>
  </si>
  <si>
    <t>0100000</t>
  </si>
  <si>
    <t>0110000</t>
  </si>
  <si>
    <t>0110060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</si>
  <si>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</t>
  </si>
  <si>
    <t>0117460</t>
  </si>
  <si>
    <t>180409</t>
  </si>
  <si>
    <t>Внески до статутного капіталу суб’єктів господарювання</t>
  </si>
  <si>
    <t>0300000</t>
  </si>
  <si>
    <t>0310000</t>
  </si>
  <si>
    <t>0313300</t>
  </si>
  <si>
    <t>Інші установи та заклади</t>
  </si>
  <si>
    <t>0317210</t>
  </si>
  <si>
    <t>Підтримка засобів масової інформації</t>
  </si>
  <si>
    <t>0317211</t>
  </si>
  <si>
    <t>Сприяння діяльності телебачення і радіомовлення</t>
  </si>
  <si>
    <t>0317212</t>
  </si>
  <si>
    <t>120201</t>
  </si>
  <si>
    <t>Підтримка періодичних видань (газет та журналів)</t>
  </si>
  <si>
    <t>0800000</t>
  </si>
  <si>
    <t>0810000</t>
  </si>
  <si>
    <t>0817210</t>
  </si>
  <si>
    <t>0817211</t>
  </si>
  <si>
    <t>0817212</t>
  </si>
  <si>
    <t>0900000</t>
  </si>
  <si>
    <t>0910000</t>
  </si>
  <si>
    <t>0917500</t>
  </si>
  <si>
    <t>180410</t>
  </si>
  <si>
    <t>Інші заходи, пов'язані з економічною діяльністю</t>
  </si>
  <si>
    <t>0917501</t>
  </si>
  <si>
    <t>Інші заходи, пов'язані з економічною діяльністю (Обласна програма розвитку міжнародного  співробітництва та міжрегіональної співпраці на 2013-2015 роки)</t>
  </si>
  <si>
    <t>1000000</t>
  </si>
  <si>
    <t>Управління  освіти і науки облдержадміністрації</t>
  </si>
  <si>
    <t>1011040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</si>
  <si>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</si>
  <si>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1011050</t>
  </si>
  <si>
    <t>Надання загальної середньої освіти загальноосвітніми школами-інтернатами для дітей-сиріт та дітей, позбавлених батьківського піклування</t>
  </si>
  <si>
    <t>1011090</t>
  </si>
  <si>
    <t>Надання загальної середньої освіти 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</si>
  <si>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1011100</t>
  </si>
  <si>
    <t>Надання позашкільної освіти позашкільними закладами освіти, заходи із позашкільної роботи з дітьми</t>
  </si>
  <si>
    <t>1011110</t>
  </si>
  <si>
    <t>070501</t>
  </si>
  <si>
    <t xml:space="preserve">Підготовка робітничих кадрів закладами професійно-технічної освіти </t>
  </si>
  <si>
    <t>1011140</t>
  </si>
  <si>
    <t xml:space="preserve">Підвищення кваліфікації, перепідготовка кадрів  закладами післядипломної освіти ІІІ і ІV рівнів акредитації (академіями, інститутами, центрами підвищення кваліфікації) </t>
  </si>
  <si>
    <t>1011800</t>
  </si>
  <si>
    <t>070807</t>
  </si>
  <si>
    <t>Інші освітні програми</t>
  </si>
  <si>
    <t>1100000</t>
  </si>
  <si>
    <t>Управління у справах молоді  та спорту облдержадміністрації</t>
  </si>
  <si>
    <t>1110000</t>
  </si>
  <si>
    <t>1113110</t>
  </si>
  <si>
    <t>Заклади і заходи з питань дітей та їх соціального захисту</t>
  </si>
  <si>
    <t>1113111</t>
  </si>
  <si>
    <t>Утримання закладів, що надають соціальні послуги дітям, які опинились у складних життєвих обставинах</t>
  </si>
  <si>
    <t>1113140</t>
  </si>
  <si>
    <t>Заходи державної політики з питань молоді</t>
  </si>
  <si>
    <t>1113501</t>
  </si>
  <si>
    <t>091106</t>
  </si>
  <si>
    <t xml:space="preserve">Утримання центру соціально-психологічної допомоги </t>
  </si>
  <si>
    <t>Утримання та  заходи центру організації оздоровлення та формування здорового способу життя дітей та молоді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</si>
  <si>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</si>
  <si>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</si>
  <si>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</si>
  <si>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</si>
  <si>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</si>
  <si>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</si>
  <si>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1115020</t>
  </si>
  <si>
    <t>Діяльність закладів фізичної культури і спорту  </t>
  </si>
  <si>
    <t>1115021</t>
  </si>
  <si>
    <t>Забезпечення підготовки спортсменів вищих категорій школами вищої спортивної майстерності</t>
  </si>
  <si>
    <t>1115040</t>
  </si>
  <si>
    <t>Здійснення фізкультурно-спортивної та реабілітаційної роботи серед інвалідів</t>
  </si>
  <si>
    <t>1115041</t>
  </si>
  <si>
    <t>Утримання центрів з інвалідного спорту і реабілітаційних шкіл</t>
  </si>
  <si>
    <t>1115042</t>
  </si>
  <si>
    <t>Проведення навчально-тренувальних зборів і змагань та заходів з інвалідного спорту</t>
  </si>
  <si>
    <t>1115100</t>
  </si>
  <si>
    <t>1411120</t>
  </si>
  <si>
    <t xml:space="preserve">Підготовка кадрів вищими навчальними закладами І і ІІ рівнів акредитації </t>
  </si>
  <si>
    <t>1411140</t>
  </si>
  <si>
    <t>1411150</t>
  </si>
  <si>
    <t xml:space="preserve">Підвищення кваліфікації, перепідготовка кадрів іншими закладами післядипломної освіти </t>
  </si>
  <si>
    <t>1412010</t>
  </si>
  <si>
    <t xml:space="preserve">Багатопрофільна стаціонарна медична допомога населенню </t>
  </si>
  <si>
    <t>1412030</t>
  </si>
  <si>
    <t>080201</t>
  </si>
  <si>
    <t xml:space="preserve">Спеціалізована стаціонарна медична допомога населенню </t>
  </si>
  <si>
    <t>1412050</t>
  </si>
  <si>
    <t>Лікарсько-акушерська допомога  вагітним, породіллям та новонародженим</t>
  </si>
  <si>
    <t>1412060</t>
  </si>
  <si>
    <t xml:space="preserve">Санаторне лікування хворих на туберкульоз </t>
  </si>
  <si>
    <t>1412070</t>
  </si>
  <si>
    <t xml:space="preserve">Санаторне лікування дітей та підлітків із соматичними захворюваннями (крім туберкульозу) </t>
  </si>
  <si>
    <t>1412090</t>
  </si>
  <si>
    <t xml:space="preserve">Медико-соціальний захист дітей-сиріт та дітей, позбавлених батьківського піклування </t>
  </si>
  <si>
    <t>1412110</t>
  </si>
  <si>
    <t>Надання швидкої та невідкладної медичної допомоги населенню</t>
  </si>
  <si>
    <t>1412140</t>
  </si>
  <si>
    <t xml:space="preserve">Надання стоматологічної допомоги населенню </t>
  </si>
  <si>
    <t>1412170</t>
  </si>
  <si>
    <t>080704</t>
  </si>
  <si>
    <t xml:space="preserve">Інформаційно-методичне та просвітницьке забезпечення в галузі охорони здоров'я </t>
  </si>
  <si>
    <t>1412190</t>
  </si>
  <si>
    <t xml:space="preserve">Проведення належної медико-соціальної експертизи (МСЕК) </t>
  </si>
  <si>
    <t>1412800</t>
  </si>
  <si>
    <t xml:space="preserve">Інші заходи в галузі охорони здоров’я </t>
  </si>
  <si>
    <t>1513400</t>
  </si>
  <si>
    <t>090412</t>
  </si>
  <si>
    <t>Інші видатки на соціальний захист населення  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</si>
  <si>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</si>
  <si>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</si>
  <si>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1513101</t>
  </si>
  <si>
    <t>090601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</si>
  <si>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</si>
  <si>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1513102</t>
  </si>
  <si>
    <t>090901</t>
  </si>
  <si>
    <t>Забезпечення соціальними послугами стаціонарного догляду з наданням місця для проживання, всебічної підтримки, захисту та безпеки особам, які не можуть вести самостійний спосіб життя через похилий вік, фізичні та розумові вади, психічні захворювання або інші хвороби</t>
  </si>
  <si>
    <t>1513105</t>
  </si>
  <si>
    <t>Надання реабілітаційних послуг інвалідам та дітям-інвалідам</t>
  </si>
  <si>
    <t>1513220</t>
  </si>
  <si>
    <t>Забезпечення обробки інформації з нарахування та виплати допомог і компенсацій</t>
  </si>
  <si>
    <t>1513300</t>
  </si>
  <si>
    <t>2000000</t>
  </si>
  <si>
    <t>2010000</t>
  </si>
  <si>
    <t>2013110</t>
  </si>
  <si>
    <t>2013111</t>
  </si>
  <si>
    <t>2400000</t>
  </si>
  <si>
    <t>2410000</t>
  </si>
  <si>
    <t>2414060</t>
  </si>
  <si>
    <t>2414070</t>
  </si>
  <si>
    <t>4700000</t>
  </si>
  <si>
    <t>4710000</t>
  </si>
  <si>
    <t>4716310</t>
  </si>
  <si>
    <t>Реалізація заходів щодо інвестиційного розвитку території</t>
  </si>
  <si>
    <t>5100000</t>
  </si>
  <si>
    <t>5110000</t>
  </si>
  <si>
    <t>5117460</t>
  </si>
  <si>
    <t>5300000</t>
  </si>
  <si>
    <t>5310000</t>
  </si>
  <si>
    <t>5317330</t>
  </si>
  <si>
    <t>6700000</t>
  </si>
  <si>
    <t>6710000</t>
  </si>
  <si>
    <t>6717500</t>
  </si>
  <si>
    <t>6717504</t>
  </si>
  <si>
    <t>Інші заходи, пов'язані з економічною діяльністю (Обласна програма створення регіонального, місцевих та об'єктових резервів для запобігання, ліквідації надзвичайних ситуацій техногенного і природного характеру та їх наслідків на 2011-2015 роки)</t>
  </si>
  <si>
    <t>7317440</t>
  </si>
  <si>
    <t>180404</t>
  </si>
  <si>
    <t xml:space="preserve">Сприяння розвитку малого та середнього підприємництва </t>
  </si>
  <si>
    <t>7317500</t>
  </si>
  <si>
    <t>7317505</t>
  </si>
  <si>
    <t>Інші заходи, пов'язані з економічною діяльністю (Програма розвитку інвестиційної діяльності Рівненської області на 2013-2015 роки)</t>
  </si>
  <si>
    <t>7318600</t>
  </si>
  <si>
    <t>250404</t>
  </si>
  <si>
    <t>Інші видатки</t>
  </si>
  <si>
    <t>7618010</t>
  </si>
  <si>
    <t xml:space="preserve"> 250102</t>
  </si>
  <si>
    <t>Резервний фонд</t>
  </si>
  <si>
    <t>1010000</t>
  </si>
  <si>
    <t>1118800</t>
  </si>
  <si>
    <t>1418800</t>
  </si>
  <si>
    <t>4000000</t>
  </si>
  <si>
    <t>4010000</t>
  </si>
  <si>
    <t>4018550</t>
  </si>
  <si>
    <t>4718800</t>
  </si>
  <si>
    <t>Додаток № 4</t>
  </si>
  <si>
    <t>до рішення Рівненської  обласної ради</t>
  </si>
  <si>
    <r>
      <t xml:space="preserve">від </t>
    </r>
    <r>
      <rPr>
        <u/>
        <sz val="10"/>
        <color indexed="8"/>
        <rFont val="Times New Roman"/>
        <family val="1"/>
        <charset val="204"/>
      </rPr>
      <t>20 грудня</t>
    </r>
    <r>
      <rPr>
        <sz val="10"/>
        <color indexed="8"/>
        <rFont val="Times New Roman"/>
        <family val="1"/>
        <charset val="204"/>
      </rPr>
      <t xml:space="preserve"> 20</t>
    </r>
    <r>
      <rPr>
        <u/>
        <sz val="10"/>
        <color indexed="8"/>
        <rFont val="Times New Roman"/>
        <family val="1"/>
        <charset val="204"/>
      </rPr>
      <t>13</t>
    </r>
    <r>
      <rPr>
        <sz val="10"/>
        <color indexed="8"/>
        <rFont val="Times New Roman"/>
        <family val="1"/>
        <charset val="204"/>
      </rPr>
      <t xml:space="preserve"> року №</t>
    </r>
    <r>
      <rPr>
        <u/>
        <sz val="10"/>
        <color indexed="8"/>
        <rFont val="Times New Roman"/>
        <family val="1"/>
        <charset val="204"/>
      </rPr>
      <t>1095</t>
    </r>
  </si>
  <si>
    <t>Зміни показників міжбюджетних трансфертів між державним бюджетом, обласним бюджетом та іншими бюджетами на 2013 рік</t>
  </si>
  <si>
    <t>Код бюджету</t>
  </si>
  <si>
    <t>шифр</t>
  </si>
  <si>
    <t xml:space="preserve">Назва місцевого бюджету адміністративно-територіальної одиниці  </t>
  </si>
  <si>
    <t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нечистот), на компенсацію втрати частини доходів у зв'язку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</si>
  <si>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Інша субвенція з обласного бюджету</t>
  </si>
  <si>
    <t>Інші субвенції на:</t>
  </si>
  <si>
    <t>в тому числі:</t>
  </si>
  <si>
    <t xml:space="preserve"> обласному бюджету Волинської області на лікування психічно хворих</t>
  </si>
  <si>
    <t xml:space="preserve"> виконання обласної програми "Спортивний майданчик" на 2010-2014 роки</t>
  </si>
  <si>
    <t xml:space="preserve"> капітальний ремонт дошкільного навчального закладу в с.Харалуг Корецького району</t>
  </si>
  <si>
    <t>програму економічного та соціального розвитку Рівненської області на 2013 рік (для фінансування заходів з реалізації проектів-переможців обласного конкурсу проектів розвитку територіальних громад 2013 року)</t>
  </si>
  <si>
    <t>послуги зв"язку</t>
  </si>
  <si>
    <t xml:space="preserve">надання інших передбачених законодавством пільг </t>
  </si>
  <si>
    <t>компенсація за пільговий проїзд окремих категорій громадян автотранспортом</t>
  </si>
  <si>
    <t>в т.ч. цільові кошти на перевезення маршрутами "Рівне-Н.Українка" (Садові ділянки) та "Рівне-Городище" (Садові ділянки)</t>
  </si>
  <si>
    <t>компенсація за пільговий проїзд окремих категорій громадян залізничним транспортом</t>
  </si>
  <si>
    <t>компенсація за пільговий проїзд окремих категорій громадян електро-транспортом</t>
  </si>
  <si>
    <t>разом</t>
  </si>
  <si>
    <t>м. Рiвне</t>
  </si>
  <si>
    <t>м. Дубно</t>
  </si>
  <si>
    <t>м. Кузнецовськ</t>
  </si>
  <si>
    <t>м. Острог</t>
  </si>
  <si>
    <t>Разом по бюджетах  міст обласного значення</t>
  </si>
  <si>
    <t>17301000000</t>
  </si>
  <si>
    <t>Березнівський район</t>
  </si>
  <si>
    <t>17302000000</t>
  </si>
  <si>
    <t xml:space="preserve">Володимирецький район </t>
  </si>
  <si>
    <t>17303000000</t>
  </si>
  <si>
    <t>Гощанський район</t>
  </si>
  <si>
    <t>17304000000</t>
  </si>
  <si>
    <t>Демидівський район</t>
  </si>
  <si>
    <t>17305000000</t>
  </si>
  <si>
    <t>Дубенський район</t>
  </si>
  <si>
    <t>17306000000</t>
  </si>
  <si>
    <t>Дубровицький район</t>
  </si>
  <si>
    <t>17307000000</t>
  </si>
  <si>
    <t>Зарічненський район</t>
  </si>
  <si>
    <t>17308000000</t>
  </si>
  <si>
    <t>Здолбунівський район</t>
  </si>
  <si>
    <t>17309000000</t>
  </si>
  <si>
    <t>Корецький район</t>
  </si>
  <si>
    <t>17310000000</t>
  </si>
  <si>
    <t>17311000000</t>
  </si>
  <si>
    <t>Млинівський район</t>
  </si>
  <si>
    <t>17312000000</t>
  </si>
  <si>
    <t>Острозький район</t>
  </si>
  <si>
    <t>17313000000</t>
  </si>
  <si>
    <t>17314000000</t>
  </si>
  <si>
    <t>17315000000</t>
  </si>
  <si>
    <t>Рокитнівський район</t>
  </si>
  <si>
    <t>17316000000</t>
  </si>
  <si>
    <t>Сарненський район</t>
  </si>
  <si>
    <t xml:space="preserve">Разом по бюджетах районів </t>
  </si>
  <si>
    <t>Разом по бюджетах районів і міст обласного значення</t>
  </si>
  <si>
    <t>Обласний бюджет</t>
  </si>
  <si>
    <t>ВСЬОГО по бюджету області</t>
  </si>
  <si>
    <t xml:space="preserve">Заступник голови обласної ради                                                          </t>
  </si>
  <si>
    <t>Додаток 5</t>
  </si>
  <si>
    <r>
      <t xml:space="preserve">від </t>
    </r>
    <r>
      <rPr>
        <u/>
        <sz val="11"/>
        <rFont val="Times New Roman"/>
        <family val="1"/>
        <charset val="204"/>
      </rPr>
      <t>20 грудня</t>
    </r>
    <r>
      <rPr>
        <sz val="11"/>
        <rFont val="Times New Roman"/>
        <family val="1"/>
        <charset val="204"/>
      </rPr>
      <t xml:space="preserve"> 20</t>
    </r>
    <r>
      <rPr>
        <u/>
        <sz val="11"/>
        <rFont val="Times New Roman"/>
        <family val="1"/>
        <charset val="204"/>
      </rPr>
      <t>13</t>
    </r>
    <r>
      <rPr>
        <sz val="11"/>
        <rFont val="Times New Roman"/>
        <family val="1"/>
        <charset val="204"/>
      </rPr>
      <t xml:space="preserve"> року № </t>
    </r>
    <r>
      <rPr>
        <u/>
        <sz val="11"/>
        <rFont val="Times New Roman"/>
        <family val="1"/>
        <charset val="204"/>
      </rPr>
      <t>1095</t>
    </r>
  </si>
  <si>
    <t xml:space="preserve">Зміни до повернення кредитів до обласного бюджету та надання кредитів з обласного бюджету на 2013 рік </t>
  </si>
  <si>
    <t>( грн.)</t>
  </si>
  <si>
    <t>Код типової відомчої класифікації видатків місцевих бюджетів</t>
  </si>
  <si>
    <t>Надання кредитів</t>
  </si>
  <si>
    <t>Повернення кредитів</t>
  </si>
  <si>
    <t>Кредитування - всього</t>
  </si>
  <si>
    <t xml:space="preserve"> Cпеціальний фонд</t>
  </si>
  <si>
    <t>у т.ч. бюджет розвитку</t>
  </si>
  <si>
    <t>Надання державного  пільгового кредиту індивідуальним сільським забудовникам</t>
  </si>
  <si>
    <t>Повернення коштів, наданих для кредитування індивідуальних сільських забудовників</t>
  </si>
  <si>
    <t xml:space="preserve">     Заступник голови обласної ради</t>
  </si>
  <si>
    <t xml:space="preserve">     Додаток 6</t>
  </si>
  <si>
    <t>до рішення Рівненської обласної ради</t>
  </si>
  <si>
    <r>
      <t xml:space="preserve"> від </t>
    </r>
    <r>
      <rPr>
        <u/>
        <sz val="11"/>
        <rFont val="Times New Roman"/>
        <family val="1"/>
        <charset val="204"/>
      </rPr>
      <t>20 грудня</t>
    </r>
    <r>
      <rPr>
        <sz val="11"/>
        <rFont val="Times New Roman"/>
        <family val="1"/>
        <charset val="204"/>
      </rPr>
      <t xml:space="preserve"> 20</t>
    </r>
    <r>
      <rPr>
        <u/>
        <sz val="11"/>
        <rFont val="Times New Roman"/>
        <family val="1"/>
        <charset val="204"/>
      </rPr>
      <t>13</t>
    </r>
    <r>
      <rPr>
        <sz val="11"/>
        <rFont val="Times New Roman"/>
        <family val="1"/>
        <charset val="204"/>
      </rPr>
      <t xml:space="preserve"> року  № </t>
    </r>
    <r>
      <rPr>
        <u/>
        <sz val="11"/>
        <rFont val="Times New Roman"/>
        <family val="1"/>
        <charset val="204"/>
      </rPr>
      <t>1095</t>
    </r>
  </si>
  <si>
    <t>Джерела фінансування обласного бюджету на 2013 рік</t>
  </si>
  <si>
    <t xml:space="preserve">Код </t>
  </si>
  <si>
    <t>Назва</t>
  </si>
  <si>
    <t>200000</t>
  </si>
  <si>
    <t>Внутрішнє фінансування</t>
  </si>
  <si>
    <t>Фінансування за рахунок зміни залишків коштів бюджетів</t>
  </si>
  <si>
    <t>208400 </t>
  </si>
  <si>
    <t>Кошти, що передаються із загального фонду бюджету до бюджету розвитку (спеціального фонду) 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</si>
  <si>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</si>
  <si>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</si>
  <si>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</si>
  <si>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</si>
  <si>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готівкових коштів</t>
    </r>
    <r>
      <rPr>
        <sz val="12"/>
        <color indexed="8"/>
        <rFont val="Times New Roman"/>
        <family val="1"/>
        <charset val="204"/>
      </rPr>
      <t> </t>
    </r>
  </si>
  <si>
    <t>602400 </t>
  </si>
  <si>
    <t>Всього за типом боргового зобов'язання</t>
  </si>
  <si>
    <t>Додаток № 7</t>
  </si>
  <si>
    <r>
      <t xml:space="preserve">від </t>
    </r>
    <r>
      <rPr>
        <u/>
        <sz val="12"/>
        <rFont val="Times New Roman"/>
        <family val="1"/>
        <charset val="204"/>
      </rPr>
      <t>20 грудня</t>
    </r>
    <r>
      <rPr>
        <sz val="12"/>
        <rFont val="Times New Roman"/>
        <family val="1"/>
        <charset val="204"/>
      </rPr>
      <t xml:space="preserve"> 20</t>
    </r>
    <r>
      <rPr>
        <u/>
        <sz val="12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 xml:space="preserve"> року № </t>
    </r>
    <r>
      <rPr>
        <u/>
        <sz val="12"/>
        <rFont val="Times New Roman"/>
        <family val="1"/>
        <charset val="204"/>
      </rPr>
      <t>1095</t>
    </r>
  </si>
  <si>
    <t xml:space="preserve">Зміни до переліку об’єктів,
видатки на які у 2013 році будуть здійснюватися
за рахунок коштів бюджету розвитку обласного бюджету </t>
  </si>
  <si>
    <t>Назва об'єктів відповідно до проектно-кошторисної документації, тощо</t>
  </si>
  <si>
    <t>Загальний обсяг фінансування будівництва</t>
  </si>
  <si>
    <t xml:space="preserve">Відсоток завершеності будівництва об'єктів на майбутні роки </t>
  </si>
  <si>
    <t xml:space="preserve">Всього видатків на  завершення будівництва об'єктів на майбутні роки </t>
  </si>
  <si>
    <t>Разом видатків на поточний рік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</si>
  <si>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 з районного бюджету Костопільського району</t>
  </si>
  <si>
    <t>Будівництво початкової школи  в с.Корчин, вул.Лісова, Костопільського району</t>
  </si>
  <si>
    <t>За рахунок інших субвенцій з місцевих бюджетів, в тому числі:</t>
  </si>
  <si>
    <t xml:space="preserve">з районного бюджету Рівненського району </t>
  </si>
  <si>
    <t>Будівництво дитячого дошкільного закладу по вулиці Шкільна 54 в селі Обарів Рівненського району</t>
  </si>
  <si>
    <t xml:space="preserve">з міського бюджету міста Рівне </t>
  </si>
  <si>
    <t>Обласний центр екстреної медичної допомоги та медицини катастроф в м.Рівне по вул. Котляревського, 5 - реконструкція</t>
  </si>
  <si>
    <t>Внески органів влади Автономної Республіки Крим та органів місцевого самоврядування у статутні капітали суб'єктів підприємницької діяльності  (Програма економічного та соцільного розвитку Рівненської області на 2013 рік)</t>
  </si>
  <si>
    <t>Внески у статутний капітал КП  "Управління майновим комплексом" Рівненської обласної ради</t>
  </si>
  <si>
    <t>Упрвління у справах молоді та спорту облдержадміністрації</t>
  </si>
  <si>
    <t>Внески у статутний капітал КП "Автобаза" Рівненської обласної ради</t>
  </si>
  <si>
    <t xml:space="preserve">Всього </t>
  </si>
  <si>
    <t>Додаток 8</t>
  </si>
  <si>
    <t>Зміни до переліку державних та регіональних галузевих програм по обласному бюджету на 2013 рік</t>
  </si>
  <si>
    <t xml:space="preserve">Загальний фонд </t>
  </si>
  <si>
    <t xml:space="preserve">Спеціальний фонд </t>
  </si>
  <si>
    <t xml:space="preserve">Разом </t>
  </si>
  <si>
    <t>Код типової класифікації видатків та кредитування місцевих бюджетів</t>
  </si>
  <si>
    <t>Найменування програми</t>
  </si>
  <si>
    <t>сума</t>
  </si>
  <si>
    <t>091214</t>
  </si>
  <si>
    <t xml:space="preserve"> Інші установи та заклади </t>
  </si>
  <si>
    <t>120100</t>
  </si>
  <si>
    <t>Обласна програма розвитку міжнародного співробітництва та міжрегіональної співпраці на 2013-2015 роки</t>
  </si>
  <si>
    <t xml:space="preserve">Програма підтримки молоді в області на 2009-2015 роки                                                                                                                                      </t>
  </si>
  <si>
    <t>091103</t>
  </si>
  <si>
    <t>Соціальні програми i заходи державних органiв у справах молоді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</si>
  <si>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</si>
  <si>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</si>
  <si>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Обласна програма відпочинку та оздоровлення дітей на 2009-2013 роки</t>
  </si>
  <si>
    <t xml:space="preserve">Програма розвитку фізичної культури і спорту в Рівненській області на  2013 рік,                                           в тому числі
</t>
  </si>
  <si>
    <t>130102</t>
  </si>
  <si>
    <t>Проведення навчально-тренувальних зборiв i змагань</t>
  </si>
  <si>
    <t xml:space="preserve">Програма розвитку фізичної культури і спорту в Рівненській області на  2013 рік                                        
</t>
  </si>
  <si>
    <t>130104</t>
  </si>
  <si>
    <t>130105</t>
  </si>
  <si>
    <t>Проведення навчально-тренувальних зборiв i змагань та заходiв з iнвалiдного спорту</t>
  </si>
  <si>
    <t>130112</t>
  </si>
  <si>
    <t>Інші видатки (видатки на стипендії голови облдержадміністрації та голови обласної ради провідним спортсменам  та кращим тренерам області, грошова винагорода спортсменам області)</t>
  </si>
  <si>
    <t>130114</t>
  </si>
  <si>
    <t xml:space="preserve">Обласна програма "Спортивний майданчик" на 2010-2014 роки                                    
</t>
  </si>
  <si>
    <t>Інші видатки на соціальний захист населення</t>
  </si>
  <si>
    <t>Обласна програма матеріальної підтримки найбільш незахищених верств населення на 2013-2017 роки</t>
  </si>
  <si>
    <t>Обласна програма розвитку тваринництва на 2012-2015 роки</t>
  </si>
  <si>
    <t>Обласна цільова програма індивідуального житлового будівництва у сільській місцевості "Власний дім" на 2010-2015 роки</t>
  </si>
  <si>
    <t>Обласна програма створення  регіонального, місцевих та об'єктових резервів для запобігання, ліквідації надзвичайних ситуацій техногенного і природного характеру та їх наслідків на  2011-2015 роки</t>
  </si>
  <si>
    <t>Підтримка малого і середнього підприємництва</t>
  </si>
  <si>
    <t>Програма розвитку малого і середнього підприємництва в Рівненській області на 2013-2014 роки</t>
  </si>
  <si>
    <t>Програма економічного та соціального розвитку Рівненської області на 2013 рік (для фінансування заходів з реалізації проектів-переможців  обласного конкурсу проектів розвитку територіальних громад 2013 року)</t>
  </si>
  <si>
    <t xml:space="preserve">Заступник голови обласної ради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</si>
</sst>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4" formatCode="_-* #,##0.00\ &quot;грн.&quot;_-;\-* #,##0.00\ &quot;грн.&quot;_-;_-* &quot;-&quot;??\ &quot;грн.&quot;_-;_-@_-"/>
    <numFmt numFmtId="164" formatCode="0.0"/>
  </numFmts>
  <fonts count="124">
    <font>
      <sz val="1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13"/>
      <color indexed="8"/>
      <name val="Times New Roman"/>
      <family val="1"/>
      <charset val="204"/>
    </font>
    <font>
      <sz val="18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sz val="24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3"/>
      <color indexed="8"/>
      <name val="Times New Roman CYR"/>
      <family val="1"/>
      <charset val="204"/>
    </font>
    <font>
      <b/>
      <sz val="13"/>
      <color indexed="8"/>
      <name val="Times New Roman CYR"/>
      <charset val="204"/>
    </font>
    <font>
      <b/>
      <sz val="18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1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 Cyr"/>
      <charset val="204"/>
    </font>
    <font>
      <b/>
      <sz val="10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b/>
      <sz val="14"/>
      <color indexed="8"/>
      <name val="Times New Roman CYR"/>
      <charset val="204"/>
    </font>
    <font>
      <sz val="12"/>
      <name val="Times New Roman"/>
      <family val="1"/>
      <charset val="204"/>
    </font>
    <font>
      <sz val="18"/>
      <color indexed="10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u/>
      <sz val="10"/>
      <color indexed="12"/>
      <name val="Times New Roman"/>
      <family val="1"/>
      <charset val="204"/>
    </font>
    <font>
      <u/>
      <sz val="10"/>
      <color indexed="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u/>
      <sz val="13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Arial"/>
      <family val="2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  <charset val="204"/>
    </font>
    <font>
      <sz val="12"/>
      <name val="Times New Roman Cyr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b/>
      <sz val="13"/>
      <name val="Times New Roman"/>
      <family val="1"/>
      <charset val="204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6"/>
      <name val="Times New Roman"/>
      <family val="1"/>
    </font>
    <font>
      <sz val="10"/>
      <name val="Times New Roman"/>
      <charset val="204"/>
    </font>
    <font>
      <b/>
      <sz val="10.5"/>
      <name val="Times New Roman"/>
      <family val="1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3"/>
      <name val="Times New Roman Cyr"/>
      <family val="1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Times New Roman"/>
      <family val="1"/>
      <charset val="204"/>
    </font>
    <font>
      <sz val="13"/>
      <name val="Times New Roman Cyr"/>
      <family val="1"/>
      <charset val="204"/>
    </font>
    <font>
      <b/>
      <sz val="13"/>
      <color indexed="10"/>
      <name val="Times New Roman Cyr"/>
      <family val="1"/>
      <charset val="204"/>
    </font>
    <font>
      <sz val="13"/>
      <color indexed="10"/>
      <name val="Times New Roman Cyr"/>
      <family val="1"/>
      <charset val="204"/>
    </font>
    <font>
      <sz val="13"/>
      <color indexed="10"/>
      <name val="Times New Roman"/>
      <family val="1"/>
      <charset val="204"/>
    </font>
    <font>
      <b/>
      <sz val="13"/>
      <color indexed="10"/>
      <name val="Times New Roman"/>
      <family val="1"/>
    </font>
    <font>
      <sz val="13"/>
      <color indexed="10"/>
      <name val="Times New Roman"/>
      <family val="1"/>
    </font>
    <font>
      <sz val="15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sz val="10"/>
      <color indexed="60"/>
      <name val="Times New Roman"/>
      <family val="1"/>
    </font>
    <font>
      <b/>
      <sz val="12"/>
      <color indexed="60"/>
      <name val="Times New Roman Cyr"/>
      <family val="1"/>
      <charset val="204"/>
    </font>
    <font>
      <sz val="10"/>
      <color indexed="60"/>
      <name val="Times New Roman"/>
      <family val="1"/>
      <charset val="204"/>
    </font>
    <font>
      <b/>
      <sz val="10"/>
      <color indexed="6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color indexed="8"/>
      <name val="Times New Roman"/>
      <family val="1"/>
    </font>
    <font>
      <b/>
      <sz val="12"/>
      <color indexed="10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2"/>
      <color indexed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3"/>
      <color indexed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u/>
      <sz val="12"/>
      <name val="Times New Roman"/>
      <family val="1"/>
      <charset val="204"/>
    </font>
    <font>
      <b/>
      <sz val="13.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 Cyr"/>
      <charset val="204"/>
    </font>
    <font>
      <sz val="14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sz val="12"/>
      <color indexed="14"/>
      <name val="Times New Roman Cyr"/>
      <family val="1"/>
      <charset val="204"/>
    </font>
    <font>
      <sz val="12"/>
      <color indexed="14"/>
      <name val="Times New Roman"/>
      <family val="1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4" fontId="30" fillId="0" borderId="0" applyFont="0" applyFill="0" applyBorder="0" applyAlignment="0" applyProtection="0"/>
    <xf numFmtId="0" fontId="6" fillId="0" borderId="0"/>
    <xf numFmtId="0" fontId="91" fillId="0" borderId="0"/>
  </cellStyleXfs>
  <cellXfs count="497">
    <xf numFmtId="0" fontId="0" fillId="0" borderId="0" xfId="0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vertical="top"/>
      <protection locked="0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 vertical="center" readingOrder="1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 wrapText="1"/>
    </xf>
    <xf numFmtId="0" fontId="9" fillId="0" borderId="0" xfId="0" applyFont="1" applyBorder="1"/>
    <xf numFmtId="0" fontId="9" fillId="0" borderId="0" xfId="0" applyFont="1"/>
    <xf numFmtId="49" fontId="12" fillId="0" borderId="1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3" fillId="0" borderId="0" xfId="0" applyFont="1" applyBorder="1"/>
    <xf numFmtId="0" fontId="13" fillId="0" borderId="0" xfId="0" applyFont="1"/>
    <xf numFmtId="0" fontId="15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6" fillId="0" borderId="0" xfId="0" applyFont="1"/>
    <xf numFmtId="0" fontId="12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/>
    <xf numFmtId="0" fontId="8" fillId="0" borderId="0" xfId="0" applyFont="1"/>
    <xf numFmtId="49" fontId="18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49" fontId="27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49" fontId="27" fillId="0" borderId="0" xfId="2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4" fontId="12" fillId="0" borderId="1" xfId="0" applyNumberFormat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 wrapText="1"/>
    </xf>
    <xf numFmtId="4" fontId="15" fillId="0" borderId="1" xfId="0" applyNumberFormat="1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9" fontId="15" fillId="0" borderId="1" xfId="0" applyNumberFormat="1" applyFont="1" applyBorder="1" applyAlignment="1" applyProtection="1">
      <alignment horizontal="right" vertical="top" wrapText="1"/>
      <protection locked="0"/>
    </xf>
    <xf numFmtId="0" fontId="20" fillId="0" borderId="1" xfId="0" applyNumberFormat="1" applyFont="1" applyFill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right" wrapText="1"/>
    </xf>
    <xf numFmtId="4" fontId="23" fillId="2" borderId="1" xfId="0" applyNumberFormat="1" applyFont="1" applyFill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0" fontId="28" fillId="0" borderId="0" xfId="0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 applyProtection="1">
      <alignment vertical="top" wrapText="1"/>
      <protection locked="0"/>
    </xf>
    <xf numFmtId="164" fontId="8" fillId="0" borderId="0" xfId="0" applyNumberFormat="1" applyFont="1" applyFill="1" applyBorder="1" applyAlignment="1">
      <alignment horizontal="right" wrapText="1"/>
    </xf>
    <xf numFmtId="164" fontId="24" fillId="0" borderId="0" xfId="0" applyNumberFormat="1" applyFont="1" applyFill="1" applyBorder="1" applyAlignment="1">
      <alignment horizontal="right" wrapText="1"/>
    </xf>
    <xf numFmtId="49" fontId="24" fillId="0" borderId="0" xfId="0" applyNumberFormat="1" applyFont="1" applyFill="1" applyBorder="1" applyAlignment="1" applyProtection="1">
      <alignment horizontal="right" vertical="top" wrapText="1"/>
      <protection locked="0"/>
    </xf>
    <xf numFmtId="49" fontId="7" fillId="0" borderId="1" xfId="0" applyNumberFormat="1" applyFont="1" applyBorder="1" applyAlignment="1">
      <alignment horizontal="center" vertical="top" wrapText="1"/>
    </xf>
    <xf numFmtId="1" fontId="31" fillId="0" borderId="0" xfId="0" applyNumberFormat="1" applyFont="1" applyFill="1" applyBorder="1" applyAlignment="1">
      <alignment vertical="top" wrapText="1"/>
    </xf>
    <xf numFmtId="49" fontId="31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/>
    <xf numFmtId="0" fontId="0" fillId="0" borderId="0" xfId="0" applyFill="1" applyBorder="1"/>
    <xf numFmtId="0" fontId="30" fillId="0" borderId="0" xfId="0" applyFont="1" applyFill="1" applyBorder="1"/>
    <xf numFmtId="0" fontId="34" fillId="0" borderId="0" xfId="0" applyFont="1" applyFill="1" applyBorder="1"/>
    <xf numFmtId="0" fontId="36" fillId="0" borderId="1" xfId="0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0" xfId="0" applyFont="1" applyFill="1" applyBorder="1"/>
    <xf numFmtId="49" fontId="40" fillId="3" borderId="1" xfId="0" applyNumberFormat="1" applyFont="1" applyFill="1" applyBorder="1" applyAlignment="1">
      <alignment horizontal="center" vertical="top" wrapText="1"/>
    </xf>
    <xf numFmtId="49" fontId="40" fillId="3" borderId="1" xfId="0" applyNumberFormat="1" applyFont="1" applyFill="1" applyBorder="1" applyAlignment="1">
      <alignment horizontal="left" vertical="top" wrapText="1"/>
    </xf>
    <xf numFmtId="4" fontId="42" fillId="3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3" fillId="0" borderId="1" xfId="0" applyNumberFormat="1" applyFont="1" applyBorder="1" applyAlignment="1" applyProtection="1">
      <alignment vertical="top" wrapText="1"/>
      <protection locked="0"/>
    </xf>
    <xf numFmtId="4" fontId="42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3" fontId="43" fillId="4" borderId="0" xfId="0" applyNumberFormat="1" applyFont="1" applyFill="1" applyBorder="1"/>
    <xf numFmtId="0" fontId="37" fillId="2" borderId="0" xfId="0" applyFont="1" applyFill="1" applyBorder="1"/>
    <xf numFmtId="49" fontId="6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 applyProtection="1">
      <alignment vertical="top" wrapText="1"/>
      <protection locked="0"/>
    </xf>
    <xf numFmtId="49" fontId="20" fillId="0" borderId="1" xfId="0" applyNumberFormat="1" applyFont="1" applyBorder="1" applyAlignment="1" applyProtection="1">
      <alignment vertical="top" wrapText="1"/>
      <protection locked="0"/>
    </xf>
    <xf numFmtId="49" fontId="44" fillId="0" borderId="1" xfId="0" applyNumberFormat="1" applyFont="1" applyFill="1" applyBorder="1" applyAlignment="1">
      <alignment vertical="top" wrapText="1"/>
    </xf>
    <xf numFmtId="0" fontId="43" fillId="2" borderId="0" xfId="0" applyFont="1" applyFill="1" applyBorder="1"/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0" fillId="2" borderId="0" xfId="0" applyFill="1" applyBorder="1"/>
    <xf numFmtId="49" fontId="45" fillId="0" borderId="1" xfId="0" applyNumberFormat="1" applyFont="1" applyBorder="1" applyAlignment="1" applyProtection="1">
      <alignment vertical="top" wrapText="1"/>
      <protection locked="0"/>
    </xf>
    <xf numFmtId="49" fontId="41" fillId="0" borderId="1" xfId="0" applyNumberFormat="1" applyFont="1" applyBorder="1" applyAlignment="1" applyProtection="1">
      <alignment vertical="top" wrapText="1"/>
      <protection locked="0"/>
    </xf>
    <xf numFmtId="49" fontId="4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48" fillId="0" borderId="1" xfId="0" applyNumberFormat="1" applyFont="1" applyBorder="1" applyAlignment="1" applyProtection="1">
      <alignment horizontal="center" vertical="top" wrapText="1"/>
      <protection locked="0"/>
    </xf>
    <xf numFmtId="49" fontId="48" fillId="0" borderId="1" xfId="0" applyNumberFormat="1" applyFont="1" applyBorder="1" applyAlignment="1" applyProtection="1">
      <alignment vertical="top" wrapText="1"/>
      <protection locked="0"/>
    </xf>
    <xf numFmtId="49" fontId="44" fillId="0" borderId="1" xfId="0" applyNumberFormat="1" applyFont="1" applyBorder="1" applyAlignment="1" applyProtection="1">
      <alignment vertical="top" wrapText="1"/>
      <protection locked="0"/>
    </xf>
    <xf numFmtId="49" fontId="41" fillId="0" borderId="1" xfId="0" applyNumberFormat="1" applyFont="1" applyFill="1" applyBorder="1" applyAlignment="1">
      <alignment vertical="top" wrapText="1"/>
    </xf>
    <xf numFmtId="49" fontId="41" fillId="0" borderId="1" xfId="0" applyNumberFormat="1" applyFont="1" applyBorder="1" applyAlignment="1" applyProtection="1">
      <alignment horizontal="center" vertical="top" wrapText="1"/>
      <protection locked="0"/>
    </xf>
    <xf numFmtId="4" fontId="49" fillId="3" borderId="1" xfId="0" applyNumberFormat="1" applyFont="1" applyFill="1" applyBorder="1" applyAlignment="1">
      <alignment horizontal="center" vertical="top"/>
    </xf>
    <xf numFmtId="0" fontId="50" fillId="2" borderId="0" xfId="0" applyFont="1" applyFill="1" applyBorder="1"/>
    <xf numFmtId="4" fontId="49" fillId="3" borderId="1" xfId="0" applyNumberFormat="1" applyFont="1" applyFill="1" applyBorder="1" applyAlignment="1">
      <alignment horizontal="center" vertical="top" wrapText="1"/>
    </xf>
    <xf numFmtId="0" fontId="34" fillId="2" borderId="0" xfId="0" applyFont="1" applyFill="1" applyBorder="1"/>
    <xf numFmtId="4" fontId="51" fillId="0" borderId="1" xfId="0" applyNumberFormat="1" applyFont="1" applyFill="1" applyBorder="1" applyAlignment="1">
      <alignment horizontal="center" vertical="top" wrapText="1"/>
    </xf>
    <xf numFmtId="49" fontId="43" fillId="0" borderId="1" xfId="0" applyNumberFormat="1" applyFont="1" applyFill="1" applyBorder="1" applyAlignment="1">
      <alignment vertical="top" wrapText="1"/>
    </xf>
    <xf numFmtId="49" fontId="52" fillId="3" borderId="1" xfId="0" applyNumberFormat="1" applyFont="1" applyFill="1" applyBorder="1" applyAlignment="1">
      <alignment horizontal="center" vertical="top" wrapText="1"/>
    </xf>
    <xf numFmtId="49" fontId="53" fillId="3" borderId="1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vertical="top" wrapText="1"/>
    </xf>
    <xf numFmtId="0" fontId="42" fillId="0" borderId="0" xfId="0" applyFont="1" applyFill="1" applyBorder="1"/>
    <xf numFmtId="0" fontId="20" fillId="0" borderId="0" xfId="0" applyFont="1" applyFill="1" applyBorder="1"/>
    <xf numFmtId="0" fontId="49" fillId="0" borderId="0" xfId="0" applyFont="1" applyFill="1" applyBorder="1"/>
    <xf numFmtId="0" fontId="54" fillId="0" borderId="0" xfId="0" applyFont="1" applyFill="1" applyBorder="1"/>
    <xf numFmtId="164" fontId="32" fillId="0" borderId="0" xfId="0" applyNumberFormat="1" applyFont="1" applyFill="1" applyBorder="1"/>
    <xf numFmtId="49" fontId="30" fillId="0" borderId="0" xfId="0" applyNumberFormat="1" applyFont="1"/>
    <xf numFmtId="49" fontId="0" fillId="0" borderId="0" xfId="0" applyNumberFormat="1" applyAlignment="1" applyProtection="1">
      <alignment vertical="top"/>
      <protection locked="0"/>
    </xf>
    <xf numFmtId="0" fontId="32" fillId="0" borderId="0" xfId="0" applyFont="1"/>
    <xf numFmtId="0" fontId="55" fillId="0" borderId="0" xfId="0" applyFont="1"/>
    <xf numFmtId="49" fontId="30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32" fillId="0" borderId="0" xfId="0" applyFont="1" applyBorder="1"/>
    <xf numFmtId="0" fontId="30" fillId="0" borderId="0" xfId="0" applyFont="1"/>
    <xf numFmtId="49" fontId="58" fillId="0" borderId="0" xfId="0" applyNumberFormat="1" applyFont="1"/>
    <xf numFmtId="0" fontId="31" fillId="0" borderId="0" xfId="0" applyFont="1" applyAlignment="1">
      <alignment horizontal="center"/>
    </xf>
    <xf numFmtId="49" fontId="32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1" fillId="5" borderId="1" xfId="0" applyNumberFormat="1" applyFont="1" applyFill="1" applyBorder="1" applyAlignment="1">
      <alignment horizontal="center" vertical="top" wrapText="1"/>
    </xf>
    <xf numFmtId="49" fontId="8" fillId="5" borderId="1" xfId="0" applyNumberFormat="1" applyFont="1" applyFill="1" applyBorder="1" applyAlignment="1">
      <alignment vertical="top" wrapText="1"/>
    </xf>
    <xf numFmtId="4" fontId="62" fillId="5" borderId="1" xfId="0" applyNumberFormat="1" applyFont="1" applyFill="1" applyBorder="1" applyAlignment="1">
      <alignment horizontal="center" vertical="top" wrapText="1"/>
    </xf>
    <xf numFmtId="3" fontId="7" fillId="5" borderId="0" xfId="0" applyNumberFormat="1" applyFont="1" applyFill="1"/>
    <xf numFmtId="49" fontId="61" fillId="4" borderId="1" xfId="0" applyNumberFormat="1" applyFont="1" applyFill="1" applyBorder="1" applyAlignment="1" applyProtection="1">
      <alignment vertical="top" wrapText="1"/>
      <protection locked="0"/>
    </xf>
    <xf numFmtId="4" fontId="63" fillId="0" borderId="1" xfId="0" applyNumberFormat="1" applyFont="1" applyFill="1" applyBorder="1" applyAlignment="1">
      <alignment horizontal="center" vertical="top" wrapText="1"/>
    </xf>
    <xf numFmtId="4" fontId="64" fillId="0" borderId="1" xfId="0" applyNumberFormat="1" applyFont="1" applyFill="1" applyBorder="1" applyAlignment="1">
      <alignment horizontal="center" vertical="top" wrapText="1"/>
    </xf>
    <xf numFmtId="49" fontId="61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" fontId="62" fillId="0" borderId="1" xfId="0" applyNumberFormat="1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49" fontId="46" fillId="0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vertical="top" wrapText="1"/>
    </xf>
    <xf numFmtId="49" fontId="7" fillId="5" borderId="1" xfId="0" applyNumberFormat="1" applyFont="1" applyFill="1" applyBorder="1" applyAlignment="1" applyProtection="1">
      <alignment vertical="top" wrapText="1"/>
      <protection locked="0"/>
    </xf>
    <xf numFmtId="49" fontId="42" fillId="0" borderId="1" xfId="0" applyNumberFormat="1" applyFont="1" applyBorder="1" applyAlignment="1" applyProtection="1">
      <alignment vertical="top" wrapText="1"/>
      <protection locked="0"/>
    </xf>
    <xf numFmtId="0" fontId="7" fillId="5" borderId="0" xfId="0" applyFont="1" applyFill="1"/>
    <xf numFmtId="49" fontId="37" fillId="0" borderId="1" xfId="0" applyNumberFormat="1" applyFont="1" applyBorder="1" applyAlignment="1" applyProtection="1">
      <alignment vertical="top" wrapText="1"/>
      <protection locked="0"/>
    </xf>
    <xf numFmtId="4" fontId="65" fillId="0" borderId="1" xfId="0" applyNumberFormat="1" applyFont="1" applyBorder="1" applyAlignment="1">
      <alignment horizontal="center" vertical="top" wrapText="1"/>
    </xf>
    <xf numFmtId="4" fontId="66" fillId="0" borderId="1" xfId="0" applyNumberFormat="1" applyFont="1" applyBorder="1" applyAlignment="1">
      <alignment horizontal="center" vertical="top" wrapText="1"/>
    </xf>
    <xf numFmtId="49" fontId="61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 applyProtection="1">
      <alignment vertical="top" wrapText="1"/>
      <protection locked="0"/>
    </xf>
    <xf numFmtId="4" fontId="65" fillId="4" borderId="1" xfId="0" applyNumberFormat="1" applyFont="1" applyFill="1" applyBorder="1" applyAlignment="1">
      <alignment horizontal="center" vertical="top" wrapText="1"/>
    </xf>
    <xf numFmtId="4" fontId="67" fillId="4" borderId="1" xfId="0" applyNumberFormat="1" applyFont="1" applyFill="1" applyBorder="1" applyAlignment="1">
      <alignment horizontal="center" vertical="top" wrapText="1"/>
    </xf>
    <xf numFmtId="4" fontId="68" fillId="0" borderId="1" xfId="0" applyNumberFormat="1" applyFont="1" applyFill="1" applyBorder="1" applyAlignment="1">
      <alignment horizontal="center" vertical="top" wrapText="1"/>
    </xf>
    <xf numFmtId="4" fontId="69" fillId="0" borderId="1" xfId="0" applyNumberFormat="1" applyFont="1" applyFill="1" applyBorder="1" applyAlignment="1">
      <alignment horizontal="center" vertical="top" wrapText="1"/>
    </xf>
    <xf numFmtId="4" fontId="70" fillId="0" borderId="1" xfId="0" applyNumberFormat="1" applyFont="1" applyFill="1" applyBorder="1" applyAlignment="1">
      <alignment horizontal="center" vertical="top" wrapText="1"/>
    </xf>
    <xf numFmtId="49" fontId="42" fillId="0" borderId="1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/>
    <xf numFmtId="4" fontId="67" fillId="0" borderId="1" xfId="0" applyNumberFormat="1" applyFont="1" applyFill="1" applyBorder="1" applyAlignment="1">
      <alignment horizontal="center" vertical="top" wrapText="1"/>
    </xf>
    <xf numFmtId="4" fontId="71" fillId="0" borderId="1" xfId="0" applyNumberFormat="1" applyFont="1" applyFill="1" applyBorder="1" applyAlignment="1">
      <alignment horizontal="center" vertical="top" wrapText="1"/>
    </xf>
    <xf numFmtId="4" fontId="72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vertical="center" wrapText="1"/>
    </xf>
    <xf numFmtId="4" fontId="67" fillId="0" borderId="1" xfId="0" applyNumberFormat="1" applyFont="1" applyBorder="1" applyAlignment="1">
      <alignment horizontal="center" vertical="top" wrapText="1"/>
    </xf>
    <xf numFmtId="4" fontId="51" fillId="0" borderId="1" xfId="0" applyNumberFormat="1" applyFont="1" applyBorder="1" applyAlignment="1">
      <alignment horizontal="center" vertical="top" wrapText="1"/>
    </xf>
    <xf numFmtId="0" fontId="7" fillId="5" borderId="0" xfId="0" applyFont="1" applyFill="1" applyBorder="1"/>
    <xf numFmtId="4" fontId="65" fillId="0" borderId="1" xfId="0" applyNumberFormat="1" applyFont="1" applyFill="1" applyBorder="1" applyAlignment="1">
      <alignment horizontal="center" vertical="top" wrapText="1"/>
    </xf>
    <xf numFmtId="4" fontId="66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4" fontId="72" fillId="0" borderId="1" xfId="0" applyNumberFormat="1" applyFont="1" applyFill="1" applyBorder="1" applyAlignment="1">
      <alignment horizontal="center" vertical="top" wrapText="1"/>
    </xf>
    <xf numFmtId="4" fontId="73" fillId="0" borderId="1" xfId="0" applyNumberFormat="1" applyFont="1" applyFill="1" applyBorder="1" applyAlignment="1">
      <alignment horizontal="center" vertical="top" wrapText="1"/>
    </xf>
    <xf numFmtId="49" fontId="40" fillId="0" borderId="1" xfId="0" applyNumberFormat="1" applyFont="1" applyFill="1" applyBorder="1" applyAlignment="1">
      <alignment vertical="top" wrapText="1"/>
    </xf>
    <xf numFmtId="49" fontId="40" fillId="0" borderId="1" xfId="0" applyNumberFormat="1" applyFont="1" applyFill="1" applyBorder="1" applyAlignment="1">
      <alignment horizontal="center" vertical="top" wrapText="1"/>
    </xf>
    <xf numFmtId="49" fontId="40" fillId="0" borderId="1" xfId="0" applyNumberFormat="1" applyFont="1" applyFill="1" applyBorder="1" applyAlignment="1">
      <alignment horizontal="left" vertical="top" wrapText="1"/>
    </xf>
    <xf numFmtId="49" fontId="40" fillId="0" borderId="1" xfId="0" applyNumberFormat="1" applyFont="1" applyBorder="1" applyAlignment="1" applyProtection="1">
      <alignment vertical="top" wrapText="1"/>
      <protection locked="0"/>
    </xf>
    <xf numFmtId="49" fontId="7" fillId="0" borderId="1" xfId="0" applyNumberFormat="1" applyFont="1" applyFill="1" applyBorder="1" applyAlignment="1">
      <alignment horizontal="center" vertical="top" wrapText="1"/>
    </xf>
    <xf numFmtId="4" fontId="51" fillId="5" borderId="1" xfId="0" applyNumberFormat="1" applyFont="1" applyFill="1" applyBorder="1" applyAlignment="1">
      <alignment horizontal="center" vertical="top" wrapText="1"/>
    </xf>
    <xf numFmtId="4" fontId="65" fillId="5" borderId="1" xfId="0" applyNumberFormat="1" applyFont="1" applyFill="1" applyBorder="1" applyAlignment="1">
      <alignment horizontal="center" vertical="top" wrapText="1"/>
    </xf>
    <xf numFmtId="4" fontId="66" fillId="0" borderId="1" xfId="0" applyNumberFormat="1" applyFont="1" applyFill="1" applyBorder="1" applyAlignment="1">
      <alignment horizontal="center" vertical="top"/>
    </xf>
    <xf numFmtId="49" fontId="41" fillId="5" borderId="1" xfId="0" applyNumberFormat="1" applyFont="1" applyFill="1" applyBorder="1" applyAlignment="1">
      <alignment horizontal="center" vertical="top" wrapText="1"/>
    </xf>
    <xf numFmtId="49" fontId="40" fillId="5" borderId="1" xfId="0" applyNumberFormat="1" applyFont="1" applyFill="1" applyBorder="1" applyAlignment="1">
      <alignment vertical="top" wrapText="1"/>
    </xf>
    <xf numFmtId="4" fontId="23" fillId="5" borderId="1" xfId="0" applyNumberFormat="1" applyFont="1" applyFill="1" applyBorder="1" applyAlignment="1">
      <alignment horizontal="center" vertical="top" wrapText="1"/>
    </xf>
    <xf numFmtId="49" fontId="74" fillId="5" borderId="1" xfId="0" applyNumberFormat="1" applyFont="1" applyFill="1" applyBorder="1" applyAlignment="1" applyProtection="1">
      <alignment horizontal="center" vertical="top" wrapText="1"/>
      <protection locked="0"/>
    </xf>
    <xf numFmtId="49" fontId="75" fillId="5" borderId="1" xfId="1" applyNumberFormat="1" applyFont="1" applyFill="1" applyBorder="1" applyAlignment="1" applyProtection="1">
      <alignment vertical="top" wrapText="1"/>
      <protection locked="0"/>
    </xf>
    <xf numFmtId="4" fontId="75" fillId="5" borderId="1" xfId="0" applyNumberFormat="1" applyFont="1" applyFill="1" applyBorder="1" applyAlignment="1">
      <alignment horizontal="center" vertical="top" wrapText="1"/>
    </xf>
    <xf numFmtId="49" fontId="30" fillId="0" borderId="0" xfId="0" applyNumberFormat="1" applyFont="1" applyAlignment="1">
      <alignment horizontal="center" vertical="top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5" fillId="0" borderId="0" xfId="0" applyFont="1" applyAlignment="1">
      <alignment horizontal="left" vertical="center"/>
    </xf>
    <xf numFmtId="49" fontId="30" fillId="0" borderId="0" xfId="0" applyNumberFormat="1" applyFont="1" applyAlignment="1">
      <alignment horizontal="center" vertical="center"/>
    </xf>
    <xf numFmtId="49" fontId="50" fillId="0" borderId="0" xfId="0" applyNumberFormat="1" applyFont="1" applyAlignment="1" applyProtection="1">
      <alignment vertical="top"/>
      <protection locked="0"/>
    </xf>
    <xf numFmtId="0" fontId="50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left" vertical="center"/>
    </xf>
    <xf numFmtId="49" fontId="26" fillId="0" borderId="0" xfId="1" applyNumberFormat="1" applyFont="1" applyAlignment="1" applyProtection="1">
      <alignment horizontal="center" vertical="center"/>
    </xf>
    <xf numFmtId="0" fontId="49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center" vertical="center"/>
    </xf>
    <xf numFmtId="4" fontId="0" fillId="0" borderId="0" xfId="0" applyNumberFormat="1"/>
    <xf numFmtId="49" fontId="30" fillId="0" borderId="0" xfId="0" applyNumberFormat="1" applyFont="1" applyAlignment="1" applyProtection="1">
      <alignment vertical="top"/>
      <protection locked="0"/>
    </xf>
    <xf numFmtId="164" fontId="32" fillId="0" borderId="0" xfId="0" applyNumberFormat="1" applyFont="1"/>
    <xf numFmtId="3" fontId="76" fillId="0" borderId="0" xfId="0" applyNumberFormat="1" applyFont="1"/>
    <xf numFmtId="3" fontId="77" fillId="5" borderId="0" xfId="0" applyNumberFormat="1" applyFont="1" applyFill="1"/>
    <xf numFmtId="4" fontId="76" fillId="0" borderId="0" xfId="0" applyNumberFormat="1" applyFont="1"/>
    <xf numFmtId="3" fontId="32" fillId="0" borderId="0" xfId="0" applyNumberFormat="1" applyFont="1"/>
    <xf numFmtId="0" fontId="78" fillId="0" borderId="0" xfId="0" applyFont="1"/>
    <xf numFmtId="0" fontId="79" fillId="0" borderId="0" xfId="0" applyFont="1"/>
    <xf numFmtId="3" fontId="55" fillId="0" borderId="0" xfId="0" applyNumberFormat="1" applyFont="1"/>
    <xf numFmtId="3" fontId="78" fillId="0" borderId="0" xfId="0" applyNumberFormat="1" applyFont="1"/>
    <xf numFmtId="3" fontId="80" fillId="0" borderId="0" xfId="0" applyNumberFormat="1" applyFont="1"/>
    <xf numFmtId="0" fontId="76" fillId="0" borderId="0" xfId="0" applyFont="1"/>
    <xf numFmtId="3" fontId="79" fillId="0" borderId="0" xfId="0" applyNumberFormat="1" applyFont="1"/>
    <xf numFmtId="0" fontId="80" fillId="0" borderId="0" xfId="0" applyFont="1"/>
    <xf numFmtId="49" fontId="61" fillId="5" borderId="1" xfId="0" applyNumberFormat="1" applyFont="1" applyFill="1" applyBorder="1" applyAlignment="1" applyProtection="1">
      <alignment vertical="top" wrapText="1"/>
      <protection locked="0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81" fillId="0" borderId="0" xfId="0" applyFont="1" applyBorder="1" applyAlignment="1" applyProtection="1">
      <alignment vertical="top" wrapText="1"/>
      <protection locked="0"/>
    </xf>
    <xf numFmtId="164" fontId="32" fillId="0" borderId="0" xfId="0" applyNumberFormat="1" applyFont="1" applyBorder="1" applyAlignment="1">
      <alignment horizontal="center" vertical="center" wrapText="1"/>
    </xf>
    <xf numFmtId="164" fontId="31" fillId="0" borderId="0" xfId="0" applyNumberFormat="1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 applyProtection="1">
      <alignment vertical="top" wrapText="1"/>
      <protection locked="0"/>
    </xf>
    <xf numFmtId="0" fontId="82" fillId="5" borderId="1" xfId="0" applyFont="1" applyFill="1" applyBorder="1"/>
    <xf numFmtId="49" fontId="83" fillId="5" borderId="1" xfId="0" applyNumberFormat="1" applyFont="1" applyFill="1" applyBorder="1" applyAlignment="1">
      <alignment horizontal="center" vertical="top" wrapText="1"/>
    </xf>
    <xf numFmtId="49" fontId="42" fillId="5" borderId="1" xfId="0" applyNumberFormat="1" applyFont="1" applyFill="1" applyBorder="1" applyAlignment="1">
      <alignment vertical="top" wrapText="1"/>
    </xf>
    <xf numFmtId="0" fontId="7" fillId="5" borderId="1" xfId="0" applyFont="1" applyFill="1" applyBorder="1"/>
    <xf numFmtId="49" fontId="20" fillId="5" borderId="1" xfId="0" applyNumberFormat="1" applyFont="1" applyFill="1" applyBorder="1" applyAlignment="1">
      <alignment horizontal="center" vertical="top" wrapText="1"/>
    </xf>
    <xf numFmtId="49" fontId="37" fillId="5" borderId="1" xfId="0" applyNumberFormat="1" applyFont="1" applyFill="1" applyBorder="1" applyAlignment="1">
      <alignment vertical="top" wrapText="1"/>
    </xf>
    <xf numFmtId="49" fontId="7" fillId="5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Border="1" applyAlignment="1">
      <alignment vertical="top" wrapText="1"/>
    </xf>
    <xf numFmtId="0" fontId="41" fillId="0" borderId="0" xfId="0" applyFont="1"/>
    <xf numFmtId="0" fontId="47" fillId="0" borderId="0" xfId="0" applyFont="1"/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0" fillId="0" borderId="0" xfId="0" applyFont="1"/>
    <xf numFmtId="0" fontId="83" fillId="0" borderId="0" xfId="0" applyFont="1"/>
    <xf numFmtId="0" fontId="84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86" fillId="0" borderId="0" xfId="0" applyFont="1" applyAlignment="1">
      <alignment horizontal="center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0" fontId="84" fillId="0" borderId="0" xfId="0" applyFont="1" applyAlignment="1">
      <alignment horizontal="right"/>
    </xf>
    <xf numFmtId="0" fontId="83" fillId="0" borderId="0" xfId="0" applyFont="1" applyAlignment="1">
      <alignment horizontal="right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textRotation="255" wrapText="1"/>
    </xf>
    <xf numFmtId="0" fontId="87" fillId="0" borderId="0" xfId="0" applyFont="1" applyFill="1" applyBorder="1" applyAlignment="1">
      <alignment horizontal="center" vertical="center"/>
    </xf>
    <xf numFmtId="0" fontId="8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87" fillId="0" borderId="0" xfId="0" applyFont="1" applyFill="1"/>
    <xf numFmtId="0" fontId="87" fillId="0" borderId="0" xfId="0" applyFont="1"/>
    <xf numFmtId="0" fontId="84" fillId="0" borderId="0" xfId="0" applyFont="1"/>
    <xf numFmtId="0" fontId="48" fillId="0" borderId="1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 wrapText="1"/>
    </xf>
    <xf numFmtId="0" fontId="88" fillId="0" borderId="0" xfId="0" applyFont="1" applyFill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89" fillId="0" borderId="1" xfId="0" applyFont="1" applyBorder="1"/>
    <xf numFmtId="0" fontId="41" fillId="0" borderId="1" xfId="0" applyFont="1" applyFill="1" applyBorder="1"/>
    <xf numFmtId="0" fontId="90" fillId="0" borderId="1" xfId="5" applyFont="1" applyFill="1" applyBorder="1" applyAlignment="1">
      <alignment vertical="top"/>
    </xf>
    <xf numFmtId="4" fontId="20" fillId="0" borderId="1" xfId="5" applyNumberFormat="1" applyFont="1" applyFill="1" applyBorder="1" applyAlignment="1"/>
    <xf numFmtId="3" fontId="83" fillId="0" borderId="0" xfId="0" applyNumberFormat="1" applyFont="1" applyFill="1" applyBorder="1"/>
    <xf numFmtId="0" fontId="41" fillId="0" borderId="1" xfId="0" applyFont="1" applyBorder="1"/>
    <xf numFmtId="0" fontId="90" fillId="0" borderId="1" xfId="5" applyFont="1" applyBorder="1" applyAlignment="1">
      <alignment vertical="top"/>
    </xf>
    <xf numFmtId="0" fontId="41" fillId="6" borderId="1" xfId="0" applyNumberFormat="1" applyFont="1" applyFill="1" applyBorder="1" applyAlignment="1">
      <alignment horizontal="center"/>
    </xf>
    <xf numFmtId="0" fontId="92" fillId="6" borderId="1" xfId="5" applyFont="1" applyFill="1" applyBorder="1" applyAlignment="1">
      <alignment horizontal="left" vertical="center" wrapText="1"/>
    </xf>
    <xf numFmtId="4" fontId="42" fillId="6" borderId="1" xfId="5" applyNumberFormat="1" applyFont="1" applyFill="1" applyBorder="1" applyAlignment="1"/>
    <xf numFmtId="3" fontId="93" fillId="0" borderId="0" xfId="5" applyNumberFormat="1" applyFont="1" applyFill="1" applyBorder="1" applyAlignment="1"/>
    <xf numFmtId="0" fontId="89" fillId="0" borderId="1" xfId="0" applyFont="1" applyBorder="1" applyAlignment="1">
      <alignment horizontal="right"/>
    </xf>
    <xf numFmtId="0" fontId="90" fillId="0" borderId="1" xfId="5" applyFont="1" applyBorder="1" applyAlignment="1">
      <alignment vertical="center"/>
    </xf>
    <xf numFmtId="0" fontId="90" fillId="0" borderId="1" xfId="5" applyFont="1" applyBorder="1" applyAlignment="1">
      <alignment horizontal="left" vertical="center"/>
    </xf>
    <xf numFmtId="0" fontId="41" fillId="6" borderId="1" xfId="0" applyNumberFormat="1" applyFont="1" applyFill="1" applyBorder="1" applyAlignment="1">
      <alignment horizontal="right"/>
    </xf>
    <xf numFmtId="0" fontId="92" fillId="6" borderId="1" xfId="5" applyFont="1" applyFill="1" applyBorder="1" applyAlignment="1">
      <alignment horizontal="center" vertical="center" wrapText="1"/>
    </xf>
    <xf numFmtId="0" fontId="90" fillId="0" borderId="1" xfId="5" applyFont="1" applyBorder="1" applyAlignment="1">
      <alignment vertical="top" wrapText="1"/>
    </xf>
    <xf numFmtId="4" fontId="20" fillId="0" borderId="1" xfId="5" applyNumberFormat="1" applyFont="1" applyBorder="1" applyAlignment="1">
      <alignment horizontal="right"/>
    </xf>
    <xf numFmtId="3" fontId="83" fillId="0" borderId="0" xfId="0" applyNumberFormat="1" applyFont="1"/>
    <xf numFmtId="0" fontId="47" fillId="0" borderId="0" xfId="0" applyFont="1" applyAlignment="1"/>
    <xf numFmtId="0" fontId="42" fillId="0" borderId="0" xfId="0" applyFont="1" applyAlignment="1">
      <alignment horizontal="right"/>
    </xf>
    <xf numFmtId="9" fontId="41" fillId="0" borderId="0" xfId="0" applyNumberFormat="1" applyFont="1"/>
    <xf numFmtId="3" fontId="20" fillId="0" borderId="0" xfId="0" applyNumberFormat="1" applyFont="1"/>
    <xf numFmtId="3" fontId="41" fillId="0" borderId="0" xfId="0" applyNumberFormat="1" applyFont="1"/>
    <xf numFmtId="0" fontId="41" fillId="0" borderId="0" xfId="0" applyFont="1" applyAlignment="1">
      <alignment wrapText="1"/>
    </xf>
    <xf numFmtId="0" fontId="45" fillId="0" borderId="0" xfId="0" applyFont="1" applyAlignment="1"/>
    <xf numFmtId="0" fontId="91" fillId="0" borderId="0" xfId="0" applyFont="1"/>
    <xf numFmtId="0" fontId="95" fillId="0" borderId="0" xfId="0" applyFont="1" applyAlignment="1"/>
    <xf numFmtId="0" fontId="30" fillId="0" borderId="0" xfId="0" applyFont="1" applyAlignment="1">
      <alignment horizontal="center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top" wrapText="1"/>
    </xf>
    <xf numFmtId="3" fontId="97" fillId="5" borderId="1" xfId="0" applyNumberFormat="1" applyFont="1" applyFill="1" applyBorder="1" applyAlignment="1">
      <alignment horizontal="right" vertical="center" wrapText="1"/>
    </xf>
    <xf numFmtId="0" fontId="42" fillId="0" borderId="1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left" vertical="top" wrapText="1"/>
    </xf>
    <xf numFmtId="3" fontId="97" fillId="0" borderId="1" xfId="0" applyNumberFormat="1" applyFont="1" applyFill="1" applyBorder="1" applyAlignment="1">
      <alignment horizontal="right" vertical="center" wrapText="1"/>
    </xf>
    <xf numFmtId="3" fontId="97" fillId="0" borderId="1" xfId="0" applyNumberFormat="1" applyFont="1" applyBorder="1" applyAlignment="1">
      <alignment horizontal="right" vertical="center" wrapText="1"/>
    </xf>
    <xf numFmtId="3" fontId="47" fillId="0" borderId="1" xfId="0" applyNumberFormat="1" applyFont="1" applyBorder="1" applyAlignment="1">
      <alignment horizontal="right" vertical="center" wrapText="1"/>
    </xf>
    <xf numFmtId="0" fontId="42" fillId="0" borderId="1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wrapText="1"/>
    </xf>
    <xf numFmtId="0" fontId="49" fillId="0" borderId="0" xfId="0" applyFont="1" applyAlignment="1">
      <alignment horizontal="left"/>
    </xf>
    <xf numFmtId="0" fontId="49" fillId="0" borderId="0" xfId="0" applyFont="1"/>
    <xf numFmtId="0" fontId="54" fillId="0" borderId="0" xfId="0" applyFont="1"/>
    <xf numFmtId="1" fontId="98" fillId="0" borderId="0" xfId="0" applyNumberFormat="1" applyFont="1" applyFill="1" applyBorder="1" applyAlignment="1">
      <alignment vertical="top" wrapText="1"/>
    </xf>
    <xf numFmtId="49" fontId="98" fillId="0" borderId="0" xfId="0" applyNumberFormat="1" applyFont="1" applyFill="1" applyBorder="1" applyAlignment="1">
      <alignment vertical="top" wrapText="1"/>
    </xf>
    <xf numFmtId="0" fontId="99" fillId="0" borderId="0" xfId="0" applyFont="1" applyAlignment="1"/>
    <xf numFmtId="0" fontId="98" fillId="0" borderId="0" xfId="0" applyFont="1" applyFill="1" applyBorder="1"/>
    <xf numFmtId="0" fontId="101" fillId="0" borderId="0" xfId="0" applyFont="1" applyFill="1" applyBorder="1"/>
    <xf numFmtId="0" fontId="102" fillId="0" borderId="0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center" vertical="center"/>
    </xf>
    <xf numFmtId="49" fontId="105" fillId="0" borderId="16" xfId="0" applyNumberFormat="1" applyFont="1" applyFill="1" applyBorder="1" applyAlignment="1">
      <alignment horizontal="center" vertical="top" wrapText="1"/>
    </xf>
    <xf numFmtId="49" fontId="105" fillId="0" borderId="1" xfId="0" applyNumberFormat="1" applyFont="1" applyFill="1" applyBorder="1" applyAlignment="1">
      <alignment horizontal="center" vertical="top" wrapText="1"/>
    </xf>
    <xf numFmtId="0" fontId="106" fillId="0" borderId="1" xfId="0" applyFont="1" applyFill="1" applyBorder="1" applyAlignment="1">
      <alignment horizontal="center" vertical="center" wrapText="1"/>
    </xf>
    <xf numFmtId="0" fontId="105" fillId="0" borderId="1" xfId="0" applyFont="1" applyFill="1" applyBorder="1" applyAlignment="1">
      <alignment horizontal="center" vertical="center" wrapText="1"/>
    </xf>
    <xf numFmtId="0" fontId="106" fillId="0" borderId="17" xfId="0" applyFont="1" applyFill="1" applyBorder="1" applyAlignment="1">
      <alignment horizontal="center" vertical="center" wrapText="1"/>
    </xf>
    <xf numFmtId="0" fontId="105" fillId="0" borderId="0" xfId="0" applyFont="1" applyFill="1" applyBorder="1"/>
    <xf numFmtId="49" fontId="107" fillId="7" borderId="16" xfId="0" applyNumberFormat="1" applyFont="1" applyFill="1" applyBorder="1" applyAlignment="1">
      <alignment horizontal="center" vertical="top" wrapText="1"/>
    </xf>
    <xf numFmtId="49" fontId="107" fillId="7" borderId="1" xfId="0" applyNumberFormat="1" applyFont="1" applyFill="1" applyBorder="1" applyAlignment="1">
      <alignment vertical="top" wrapText="1"/>
    </xf>
    <xf numFmtId="4" fontId="104" fillId="7" borderId="1" xfId="0" applyNumberFormat="1" applyFont="1" applyFill="1" applyBorder="1" applyAlignment="1">
      <alignment horizontal="center" vertical="top" wrapText="1"/>
    </xf>
    <xf numFmtId="4" fontId="104" fillId="7" borderId="17" xfId="0" applyNumberFormat="1" applyFont="1" applyFill="1" applyBorder="1" applyAlignment="1">
      <alignment horizontal="center" vertical="top" wrapText="1"/>
    </xf>
    <xf numFmtId="0" fontId="108" fillId="4" borderId="0" xfId="0" applyFont="1" applyFill="1" applyBorder="1"/>
    <xf numFmtId="0" fontId="108" fillId="2" borderId="0" xfId="0" applyFont="1" applyFill="1" applyBorder="1"/>
    <xf numFmtId="49" fontId="107" fillId="0" borderId="16" xfId="0" applyNumberFormat="1" applyFont="1" applyFill="1" applyBorder="1" applyAlignment="1">
      <alignment horizontal="center" vertical="top" wrapText="1"/>
    </xf>
    <xf numFmtId="49" fontId="107" fillId="0" borderId="1" xfId="0" applyNumberFormat="1" applyFont="1" applyFill="1" applyBorder="1" applyAlignment="1">
      <alignment horizontal="left" vertical="top" wrapText="1"/>
    </xf>
    <xf numFmtId="4" fontId="104" fillId="0" borderId="1" xfId="0" applyNumberFormat="1" applyFont="1" applyFill="1" applyBorder="1" applyAlignment="1">
      <alignment horizontal="center" vertical="top" wrapText="1"/>
    </xf>
    <xf numFmtId="4" fontId="104" fillId="0" borderId="17" xfId="0" applyNumberFormat="1" applyFont="1" applyFill="1" applyBorder="1" applyAlignment="1">
      <alignment horizontal="center" vertical="top" wrapText="1"/>
    </xf>
    <xf numFmtId="4" fontId="107" fillId="0" borderId="1" xfId="0" applyNumberFormat="1" applyFont="1" applyFill="1" applyBorder="1" applyAlignment="1">
      <alignment horizontal="center" vertical="top" wrapText="1"/>
    </xf>
    <xf numFmtId="0" fontId="98" fillId="4" borderId="0" xfId="0" applyFont="1" applyFill="1" applyBorder="1"/>
    <xf numFmtId="0" fontId="98" fillId="2" borderId="0" xfId="0" applyFont="1" applyFill="1" applyBorder="1"/>
    <xf numFmtId="4" fontId="104" fillId="0" borderId="3" xfId="0" applyNumberFormat="1" applyFont="1" applyFill="1" applyBorder="1" applyAlignment="1">
      <alignment horizontal="center" vertical="top" wrapText="1"/>
    </xf>
    <xf numFmtId="3" fontId="104" fillId="0" borderId="18" xfId="0" applyNumberFormat="1" applyFont="1" applyFill="1" applyBorder="1" applyAlignment="1">
      <alignment horizontal="center" vertical="top" wrapText="1"/>
    </xf>
    <xf numFmtId="3" fontId="104" fillId="0" borderId="19" xfId="0" applyNumberFormat="1" applyFont="1" applyFill="1" applyBorder="1" applyAlignment="1">
      <alignment horizontal="left" vertical="top" wrapText="1"/>
    </xf>
    <xf numFmtId="4" fontId="104" fillId="0" borderId="19" xfId="0" applyNumberFormat="1" applyFont="1" applyFill="1" applyBorder="1" applyAlignment="1">
      <alignment horizontal="center" vertical="top" wrapText="1"/>
    </xf>
    <xf numFmtId="4" fontId="104" fillId="0" borderId="20" xfId="0" applyNumberFormat="1" applyFont="1" applyFill="1" applyBorder="1" applyAlignment="1">
      <alignment horizontal="center" vertical="top" wrapText="1"/>
    </xf>
    <xf numFmtId="0" fontId="103" fillId="0" borderId="0" xfId="0" applyFont="1" applyFill="1" applyBorder="1"/>
    <xf numFmtId="0" fontId="108" fillId="0" borderId="0" xfId="0" applyFont="1" applyFill="1" applyBorder="1"/>
    <xf numFmtId="49" fontId="110" fillId="0" borderId="0" xfId="0" applyNumberFormat="1" applyFont="1" applyFill="1" applyBorder="1" applyAlignment="1" applyProtection="1">
      <alignment vertical="top" wrapText="1"/>
      <protection locked="0"/>
    </xf>
    <xf numFmtId="0" fontId="108" fillId="0" borderId="0" xfId="4" applyFont="1" applyFill="1" applyBorder="1" applyAlignment="1" applyProtection="1">
      <alignment vertical="center" wrapText="1"/>
    </xf>
    <xf numFmtId="164" fontId="101" fillId="0" borderId="0" xfId="0" applyNumberFormat="1" applyFont="1" applyFill="1" applyBorder="1"/>
    <xf numFmtId="3" fontId="101" fillId="0" borderId="0" xfId="0" applyNumberFormat="1" applyFont="1" applyFill="1" applyBorder="1"/>
    <xf numFmtId="0" fontId="4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8" borderId="1" xfId="0" applyFont="1" applyFill="1" applyBorder="1" applyAlignment="1">
      <alignment vertical="top" wrapText="1"/>
    </xf>
    <xf numFmtId="0" fontId="42" fillId="8" borderId="1" xfId="0" applyFont="1" applyFill="1" applyBorder="1" applyAlignment="1">
      <alignment horizontal="center" vertical="top" wrapText="1"/>
    </xf>
    <xf numFmtId="2" fontId="20" fillId="8" borderId="1" xfId="0" applyNumberFormat="1" applyFont="1" applyFill="1" applyBorder="1" applyAlignment="1">
      <alignment vertical="center" wrapText="1"/>
    </xf>
    <xf numFmtId="4" fontId="42" fillId="8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0" fontId="86" fillId="0" borderId="1" xfId="0" applyFont="1" applyBorder="1" applyAlignment="1">
      <alignment vertical="top" wrapText="1"/>
    </xf>
    <xf numFmtId="4" fontId="86" fillId="0" borderId="1" xfId="0" applyNumberFormat="1" applyFont="1" applyBorder="1" applyAlignment="1">
      <alignment vertical="center"/>
    </xf>
    <xf numFmtId="4" fontId="45" fillId="0" borderId="1" xfId="0" applyNumberFormat="1" applyFont="1" applyBorder="1" applyAlignment="1">
      <alignment horizontal="right" vertical="center" wrapText="1"/>
    </xf>
    <xf numFmtId="0" fontId="86" fillId="0" borderId="1" xfId="0" applyNumberFormat="1" applyFont="1" applyFill="1" applyBorder="1" applyAlignment="1">
      <alignment horizontal="left" vertical="top" wrapText="1"/>
    </xf>
    <xf numFmtId="0" fontId="8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top" wrapText="1"/>
    </xf>
    <xf numFmtId="0" fontId="42" fillId="8" borderId="1" xfId="0" applyFont="1" applyFill="1" applyBorder="1" applyAlignment="1">
      <alignment horizontal="right" vertical="top" wrapText="1"/>
    </xf>
    <xf numFmtId="49" fontId="46" fillId="0" borderId="1" xfId="0" applyNumberFormat="1" applyFont="1" applyBorder="1" applyAlignment="1">
      <alignment horizontal="right" vertical="top" wrapText="1"/>
    </xf>
    <xf numFmtId="0" fontId="42" fillId="0" borderId="1" xfId="0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vertical="center" wrapText="1"/>
    </xf>
    <xf numFmtId="4" fontId="4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0" fontId="41" fillId="0" borderId="2" xfId="0" applyFont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vertical="center"/>
    </xf>
    <xf numFmtId="3" fontId="20" fillId="0" borderId="0" xfId="0" applyNumberFormat="1" applyFont="1" applyAlignment="1">
      <alignment vertical="center"/>
    </xf>
    <xf numFmtId="0" fontId="108" fillId="0" borderId="0" xfId="0" applyFont="1"/>
    <xf numFmtId="0" fontId="20" fillId="0" borderId="0" xfId="0" applyFont="1" applyBorder="1"/>
    <xf numFmtId="4" fontId="20" fillId="0" borderId="0" xfId="0" applyNumberFormat="1" applyFont="1" applyAlignment="1">
      <alignment horizontal="left"/>
    </xf>
    <xf numFmtId="4" fontId="20" fillId="0" borderId="0" xfId="0" applyNumberFormat="1" applyFont="1"/>
    <xf numFmtId="4" fontId="20" fillId="0" borderId="0" xfId="0" applyNumberFormat="1" applyFont="1" applyAlignment="1">
      <alignment horizontal="right"/>
    </xf>
    <xf numFmtId="0" fontId="49" fillId="0" borderId="1" xfId="0" applyFont="1" applyBorder="1" applyAlignment="1">
      <alignment horizontal="center" vertical="center" wrapText="1"/>
    </xf>
    <xf numFmtId="4" fontId="49" fillId="0" borderId="1" xfId="0" applyNumberFormat="1" applyFont="1" applyBorder="1" applyAlignment="1">
      <alignment horizontal="center"/>
    </xf>
    <xf numFmtId="4" fontId="49" fillId="0" borderId="1" xfId="0" applyNumberFormat="1" applyFont="1" applyBorder="1" applyAlignment="1">
      <alignment horizontal="center" vertical="center" wrapText="1"/>
    </xf>
    <xf numFmtId="49" fontId="116" fillId="5" borderId="1" xfId="0" applyNumberFormat="1" applyFont="1" applyFill="1" applyBorder="1" applyAlignment="1">
      <alignment horizontal="center" vertical="top" wrapText="1"/>
    </xf>
    <xf numFmtId="49" fontId="23" fillId="5" borderId="1" xfId="0" applyNumberFormat="1" applyFont="1" applyFill="1" applyBorder="1" applyAlignment="1" applyProtection="1">
      <alignment vertical="top" wrapText="1"/>
      <protection locked="0"/>
    </xf>
    <xf numFmtId="49" fontId="49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49" fillId="5" borderId="1" xfId="0" applyNumberFormat="1" applyFont="1" applyFill="1" applyBorder="1" applyAlignment="1">
      <alignment horizontal="center" vertical="center" wrapText="1"/>
    </xf>
    <xf numFmtId="4" fontId="4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4" fillId="0" borderId="1" xfId="0" applyNumberFormat="1" applyFont="1" applyBorder="1" applyAlignment="1" applyProtection="1">
      <alignment horizontal="center" vertical="top" wrapText="1"/>
      <protection locked="0"/>
    </xf>
    <xf numFmtId="49" fontId="54" fillId="0" borderId="1" xfId="0" applyNumberFormat="1" applyFont="1" applyBorder="1" applyAlignment="1" applyProtection="1">
      <alignment vertical="top" wrapText="1"/>
      <protection locked="0"/>
    </xf>
    <xf numFmtId="49" fontId="54" fillId="0" borderId="1" xfId="0" applyNumberFormat="1" applyFont="1" applyFill="1" applyBorder="1" applyAlignment="1">
      <alignment vertical="top" wrapText="1"/>
    </xf>
    <xf numFmtId="4" fontId="54" fillId="0" borderId="1" xfId="0" applyNumberFormat="1" applyFont="1" applyBorder="1" applyAlignment="1">
      <alignment horizontal="center" vertical="center" wrapText="1"/>
    </xf>
    <xf numFmtId="0" fontId="108" fillId="0" borderId="0" xfId="0" applyFont="1" applyAlignment="1"/>
    <xf numFmtId="3" fontId="117" fillId="0" borderId="0" xfId="0" applyNumberFormat="1" applyFont="1"/>
    <xf numFmtId="0" fontId="117" fillId="0" borderId="0" xfId="0" applyFont="1"/>
    <xf numFmtId="4" fontId="50" fillId="0" borderId="1" xfId="0" applyNumberFormat="1" applyFont="1" applyBorder="1" applyAlignment="1">
      <alignment horizontal="center" vertical="center" wrapText="1"/>
    </xf>
    <xf numFmtId="4" fontId="50" fillId="0" borderId="1" xfId="0" applyNumberFormat="1" applyFont="1" applyBorder="1" applyAlignment="1" applyProtection="1">
      <alignment vertical="top" wrapText="1"/>
      <protection locked="0"/>
    </xf>
    <xf numFmtId="4" fontId="54" fillId="0" borderId="1" xfId="0" applyNumberFormat="1" applyFont="1" applyFill="1" applyBorder="1" applyAlignment="1">
      <alignment horizontal="center" vertical="center" wrapText="1"/>
    </xf>
    <xf numFmtId="4" fontId="49" fillId="0" borderId="1" xfId="0" applyNumberFormat="1" applyFont="1" applyFill="1" applyBorder="1" applyAlignment="1">
      <alignment horizontal="center" vertical="center" wrapText="1"/>
    </xf>
    <xf numFmtId="49" fontId="49" fillId="5" borderId="1" xfId="0" applyNumberFormat="1" applyFont="1" applyFill="1" applyBorder="1" applyAlignment="1" applyProtection="1">
      <alignment horizontal="center" vertical="top" wrapText="1"/>
      <protection locked="0"/>
    </xf>
    <xf numFmtId="4" fontId="109" fillId="0" borderId="1" xfId="0" applyNumberFormat="1" applyFont="1" applyBorder="1" applyAlignment="1">
      <alignment horizontal="center" vertical="center" wrapText="1"/>
    </xf>
    <xf numFmtId="49" fontId="49" fillId="5" borderId="1" xfId="0" applyNumberFormat="1" applyFont="1" applyFill="1" applyBorder="1" applyAlignment="1" applyProtection="1">
      <alignment vertical="top" wrapText="1"/>
      <protection locked="0"/>
    </xf>
    <xf numFmtId="49" fontId="54" fillId="0" borderId="1" xfId="0" applyNumberFormat="1" applyFont="1" applyFill="1" applyBorder="1" applyAlignment="1">
      <alignment horizontal="center" vertical="top" wrapText="1"/>
    </xf>
    <xf numFmtId="49" fontId="23" fillId="5" borderId="1" xfId="0" applyNumberFormat="1" applyFont="1" applyFill="1" applyBorder="1" applyAlignment="1" applyProtection="1">
      <alignment horizontal="center" vertical="top" wrapText="1"/>
      <protection locked="0"/>
    </xf>
    <xf numFmtId="0" fontId="118" fillId="0" borderId="0" xfId="0" applyFont="1"/>
    <xf numFmtId="49" fontId="50" fillId="0" borderId="1" xfId="0" applyNumberFormat="1" applyFont="1" applyFill="1" applyBorder="1" applyAlignment="1">
      <alignment horizontal="center" vertical="top" wrapText="1"/>
    </xf>
    <xf numFmtId="49" fontId="50" fillId="0" borderId="1" xfId="0" applyNumberFormat="1" applyFont="1" applyFill="1" applyBorder="1" applyAlignment="1">
      <alignment vertical="top" wrapText="1"/>
    </xf>
    <xf numFmtId="4" fontId="54" fillId="0" borderId="1" xfId="0" applyNumberFormat="1" applyFont="1" applyBorder="1" applyAlignment="1" applyProtection="1">
      <alignment vertical="top" wrapText="1"/>
      <protection locked="0"/>
    </xf>
    <xf numFmtId="49" fontId="50" fillId="0" borderId="1" xfId="0" applyNumberFormat="1" applyFont="1" applyBorder="1" applyAlignment="1" applyProtection="1">
      <alignment horizontal="center" vertical="top" wrapText="1"/>
      <protection locked="0"/>
    </xf>
    <xf numFmtId="49" fontId="50" fillId="0" borderId="1" xfId="0" applyNumberFormat="1" applyFont="1" applyBorder="1" applyAlignment="1" applyProtection="1">
      <alignment vertical="top" wrapText="1"/>
      <protection locked="0"/>
    </xf>
    <xf numFmtId="49" fontId="50" fillId="0" borderId="1" xfId="0" applyNumberFormat="1" applyFont="1" applyBorder="1" applyAlignment="1" applyProtection="1">
      <alignment horizontal="left" vertical="top" wrapText="1"/>
      <protection locked="0"/>
    </xf>
    <xf numFmtId="4" fontId="54" fillId="0" borderId="1" xfId="0" applyNumberFormat="1" applyFont="1" applyFill="1" applyBorder="1" applyAlignment="1" applyProtection="1">
      <alignment vertical="top" wrapText="1"/>
      <protection locked="0"/>
    </xf>
    <xf numFmtId="4" fontId="50" fillId="0" borderId="1" xfId="0" applyNumberFormat="1" applyFont="1" applyFill="1" applyBorder="1" applyAlignment="1">
      <alignment horizontal="center" vertical="top" wrapText="1"/>
    </xf>
    <xf numFmtId="49" fontId="50" fillId="0" borderId="1" xfId="0" applyNumberFormat="1" applyFont="1" applyFill="1" applyBorder="1" applyAlignment="1">
      <alignment horizontal="left" vertical="top" wrapText="1"/>
    </xf>
    <xf numFmtId="4" fontId="50" fillId="0" borderId="1" xfId="0" applyNumberFormat="1" applyFont="1" applyFill="1" applyBorder="1" applyAlignment="1">
      <alignment horizontal="left" vertical="top" wrapText="1"/>
    </xf>
    <xf numFmtId="0" fontId="50" fillId="0" borderId="1" xfId="0" applyNumberFormat="1" applyFont="1" applyBorder="1" applyAlignment="1" applyProtection="1">
      <alignment vertical="top" wrapText="1"/>
      <protection locked="0"/>
    </xf>
    <xf numFmtId="49" fontId="54" fillId="0" borderId="1" xfId="0" applyNumberFormat="1" applyFont="1" applyFill="1" applyBorder="1" applyAlignment="1">
      <alignment vertical="center" wrapText="1"/>
    </xf>
    <xf numFmtId="4" fontId="50" fillId="0" borderId="1" xfId="0" applyNumberFormat="1" applyFont="1" applyFill="1" applyBorder="1" applyAlignment="1">
      <alignment vertical="top" wrapText="1"/>
    </xf>
    <xf numFmtId="49" fontId="49" fillId="5" borderId="1" xfId="0" applyNumberFormat="1" applyFont="1" applyFill="1" applyBorder="1" applyAlignment="1">
      <alignment horizontal="center" vertical="top" wrapText="1"/>
    </xf>
    <xf numFmtId="49" fontId="54" fillId="0" borderId="1" xfId="0" applyNumberFormat="1" applyFont="1" applyBorder="1" applyAlignment="1" applyProtection="1">
      <alignment horizontal="left" vertical="top" wrapText="1"/>
      <protection locked="0"/>
    </xf>
    <xf numFmtId="0" fontId="109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3" fontId="109" fillId="0" borderId="1" xfId="0" applyNumberFormat="1" applyFont="1" applyBorder="1" applyAlignment="1">
      <alignment horizontal="center" vertical="center" wrapText="1"/>
    </xf>
    <xf numFmtId="4" fontId="119" fillId="0" borderId="0" xfId="0" applyNumberFormat="1" applyFont="1"/>
    <xf numFmtId="0" fontId="119" fillId="0" borderId="0" xfId="0" applyFont="1"/>
    <xf numFmtId="49" fontId="120" fillId="0" borderId="0" xfId="0" applyNumberFormat="1" applyFont="1" applyBorder="1" applyAlignment="1">
      <alignment horizontal="center" vertical="center" wrapText="1"/>
    </xf>
    <xf numFmtId="0" fontId="108" fillId="0" borderId="0" xfId="0" applyFont="1" applyBorder="1"/>
    <xf numFmtId="49" fontId="121" fillId="0" borderId="0" xfId="0" applyNumberFormat="1" applyFont="1" applyFill="1" applyBorder="1" applyAlignment="1">
      <alignment vertical="top" wrapText="1"/>
    </xf>
    <xf numFmtId="4" fontId="121" fillId="0" borderId="0" xfId="0" applyNumberFormat="1" applyFont="1" applyFill="1" applyBorder="1" applyAlignment="1">
      <alignment horizontal="center" vertical="top" wrapText="1"/>
    </xf>
    <xf numFmtId="3" fontId="108" fillId="0" borderId="0" xfId="0" applyNumberFormat="1" applyFont="1" applyBorder="1"/>
    <xf numFmtId="4" fontId="108" fillId="0" borderId="0" xfId="0" applyNumberFormat="1" applyFont="1" applyBorder="1"/>
    <xf numFmtId="0" fontId="122" fillId="0" borderId="0" xfId="0" applyFont="1" applyAlignment="1"/>
    <xf numFmtId="0" fontId="122" fillId="0" borderId="0" xfId="0" applyFont="1" applyAlignment="1">
      <alignment horizontal="right"/>
    </xf>
    <xf numFmtId="4" fontId="108" fillId="0" borderId="0" xfId="0" applyNumberFormat="1" applyFont="1"/>
    <xf numFmtId="0" fontId="108" fillId="0" borderId="0" xfId="0" applyFont="1" applyBorder="1" applyAlignment="1">
      <alignment horizontal="center"/>
    </xf>
    <xf numFmtId="49" fontId="24" fillId="0" borderId="0" xfId="0" applyNumberFormat="1" applyFont="1" applyFill="1" applyBorder="1" applyAlignment="1" applyProtection="1">
      <alignment horizontal="left" vertical="top" wrapText="1"/>
      <protection locked="0"/>
    </xf>
    <xf numFmtId="49" fontId="24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left" vertical="top" wrapText="1"/>
      <protection locked="0"/>
    </xf>
    <xf numFmtId="49" fontId="1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textRotation="255"/>
    </xf>
    <xf numFmtId="49" fontId="18" fillId="0" borderId="0" xfId="0" applyNumberFormat="1" applyFont="1" applyFill="1" applyBorder="1" applyAlignment="1" applyProtection="1">
      <alignment horizontal="right" vertical="top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 readingOrder="1"/>
    </xf>
    <xf numFmtId="0" fontId="41" fillId="0" borderId="7" xfId="0" applyFont="1" applyFill="1" applyBorder="1" applyAlignment="1">
      <alignment horizontal="center" vertical="center" wrapText="1" readingOrder="1"/>
    </xf>
    <xf numFmtId="0" fontId="41" fillId="0" borderId="11" xfId="0" applyFont="1" applyFill="1" applyBorder="1" applyAlignment="1">
      <alignment horizontal="center" vertical="center" wrapText="1" readingOrder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textRotation="255" wrapText="1"/>
    </xf>
    <xf numFmtId="0" fontId="45" fillId="0" borderId="3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top" wrapText="1"/>
    </xf>
    <xf numFmtId="0" fontId="96" fillId="0" borderId="0" xfId="0" applyFont="1" applyAlignment="1">
      <alignment horizontal="center"/>
    </xf>
    <xf numFmtId="0" fontId="104" fillId="0" borderId="15" xfId="0" applyFont="1" applyFill="1" applyBorder="1" applyAlignment="1">
      <alignment horizontal="center" vertical="center"/>
    </xf>
    <xf numFmtId="0" fontId="104" fillId="0" borderId="17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right" vertical="top"/>
    </xf>
    <xf numFmtId="0" fontId="103" fillId="0" borderId="13" xfId="0" applyFont="1" applyFill="1" applyBorder="1" applyAlignment="1">
      <alignment horizontal="center" vertical="center" wrapText="1"/>
    </xf>
    <xf numFmtId="0" fontId="103" fillId="0" borderId="16" xfId="0" applyFont="1" applyFill="1" applyBorder="1" applyAlignment="1">
      <alignment horizontal="center" vertical="center" wrapText="1"/>
    </xf>
    <xf numFmtId="49" fontId="104" fillId="0" borderId="14" xfId="0" applyNumberFormat="1" applyFont="1" applyFill="1" applyBorder="1" applyAlignment="1">
      <alignment horizontal="center" vertical="center" wrapText="1"/>
    </xf>
    <xf numFmtId="49" fontId="104" fillId="0" borderId="1" xfId="0" applyNumberFormat="1" applyFont="1" applyFill="1" applyBorder="1" applyAlignment="1">
      <alignment horizontal="center" vertical="center" wrapText="1"/>
    </xf>
    <xf numFmtId="0" fontId="104" fillId="0" borderId="14" xfId="0" applyFont="1" applyFill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center" vertical="center" wrapText="1"/>
    </xf>
    <xf numFmtId="0" fontId="104" fillId="0" borderId="14" xfId="0" applyFont="1" applyFill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right"/>
    </xf>
    <xf numFmtId="1" fontId="100" fillId="0" borderId="0" xfId="0" applyNumberFormat="1" applyFont="1" applyFill="1" applyBorder="1" applyAlignment="1">
      <alignment horizontal="center" vertical="top" wrapText="1"/>
    </xf>
    <xf numFmtId="44" fontId="18" fillId="0" borderId="0" xfId="3" applyFont="1" applyFill="1" applyBorder="1" applyAlignment="1" applyProtection="1">
      <alignment horizontal="left" vertical="top" wrapText="1"/>
      <protection locked="0"/>
    </xf>
    <xf numFmtId="0" fontId="114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115" fillId="0" borderId="0" xfId="0" applyFont="1" applyAlignment="1">
      <alignment horizontal="center"/>
    </xf>
    <xf numFmtId="0" fontId="49" fillId="0" borderId="1" xfId="0" applyFont="1" applyBorder="1" applyAlignment="1">
      <alignment horizontal="center" vertical="center" wrapText="1"/>
    </xf>
  </cellXfs>
  <cellStyles count="6">
    <cellStyle name="Гиперссылка" xfId="1" builtinId="8"/>
    <cellStyle name="Гиперссылка_Додаток 1 до обл.бюджету 2008" xfId="2"/>
    <cellStyle name="Денежный" xfId="3" builtinId="4"/>
    <cellStyle name="Обычный" xfId="0" builtinId="0"/>
    <cellStyle name="Обычный_ZV1PIV98" xfId="4"/>
    <cellStyle name="Обычный_ДОД4-2003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6</xdr:row>
      <xdr:rowOff>238125</xdr:rowOff>
    </xdr:from>
    <xdr:to>
      <xdr:col>11</xdr:col>
      <xdr:colOff>304800</xdr:colOff>
      <xdr:row>6</xdr:row>
      <xdr:rowOff>495300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181100" y="1609725"/>
          <a:ext cx="10877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Видатки обласного бюджету на 2002 рік за функціональною структурою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1</xdr:row>
      <xdr:rowOff>381000</xdr:rowOff>
    </xdr:from>
    <xdr:to>
      <xdr:col>8</xdr:col>
      <xdr:colOff>276225</xdr:colOff>
      <xdr:row>1</xdr:row>
      <xdr:rowOff>990600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628775" y="161925"/>
          <a:ext cx="780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uk-UA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2</xdr:row>
      <xdr:rowOff>0</xdr:rowOff>
    </xdr:from>
    <xdr:to>
      <xdr:col>9</xdr:col>
      <xdr:colOff>276225</xdr:colOff>
      <xdr:row>2</xdr:row>
      <xdr:rowOff>0</xdr:rowOff>
    </xdr:to>
    <xdr:sp macro="" textlink="">
      <xdr:nvSpPr>
        <xdr:cNvPr id="1321" name="Text Box 7"/>
        <xdr:cNvSpPr txBox="1">
          <a:spLocks noChangeArrowheads="1"/>
        </xdr:cNvSpPr>
      </xdr:nvSpPr>
      <xdr:spPr bwMode="auto">
        <a:xfrm>
          <a:off x="2390775" y="485775"/>
          <a:ext cx="857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uk-UA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5</xdr:row>
      <xdr:rowOff>238125</xdr:rowOff>
    </xdr:from>
    <xdr:to>
      <xdr:col>5</xdr:col>
      <xdr:colOff>0</xdr:colOff>
      <xdr:row>5</xdr:row>
      <xdr:rowOff>495300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95375" y="1457325"/>
          <a:ext cx="463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Видатки обласного бюджету на 2002 рік за функціональною структурою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2;&#1080;%202,3.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 3"/>
      <sheetName val="додаток 2"/>
    </sheetNames>
    <sheetDataSet>
      <sheetData sheetId="0">
        <row r="14">
          <cell r="C14">
            <v>18425</v>
          </cell>
          <cell r="E14">
            <v>18425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149480.44</v>
          </cell>
          <cell r="G17">
            <v>0</v>
          </cell>
          <cell r="H17">
            <v>0</v>
          </cell>
          <cell r="I17">
            <v>0</v>
          </cell>
          <cell r="J17">
            <v>149480.44</v>
          </cell>
          <cell r="K17">
            <v>149480.44</v>
          </cell>
          <cell r="L17">
            <v>149480.44</v>
          </cell>
        </row>
        <row r="22">
          <cell r="C22">
            <v>35000</v>
          </cell>
        </row>
        <row r="37">
          <cell r="C37">
            <v>-60000</v>
          </cell>
        </row>
        <row r="40">
          <cell r="C40">
            <v>-233800</v>
          </cell>
          <cell r="E40">
            <v>-233800</v>
          </cell>
        </row>
        <row r="41">
          <cell r="C41">
            <v>-155000</v>
          </cell>
          <cell r="F41">
            <v>0</v>
          </cell>
        </row>
        <row r="42">
          <cell r="C42">
            <v>-210000</v>
          </cell>
          <cell r="E42">
            <v>-100000</v>
          </cell>
        </row>
        <row r="43">
          <cell r="C43">
            <v>4500</v>
          </cell>
          <cell r="E43">
            <v>4500</v>
          </cell>
        </row>
        <row r="44">
          <cell r="C44">
            <v>-1376000</v>
          </cell>
        </row>
        <row r="45">
          <cell r="C45">
            <v>-47925</v>
          </cell>
          <cell r="D45">
            <v>-30100</v>
          </cell>
          <cell r="F45">
            <v>0</v>
          </cell>
        </row>
        <row r="47">
          <cell r="C47">
            <v>-110000</v>
          </cell>
        </row>
        <row r="48">
          <cell r="C48">
            <v>-61000</v>
          </cell>
        </row>
        <row r="51">
          <cell r="C51">
            <v>-2500</v>
          </cell>
          <cell r="D51">
            <v>3087</v>
          </cell>
          <cell r="E51">
            <v>-2500</v>
          </cell>
        </row>
        <row r="52">
          <cell r="C52">
            <v>43019.5</v>
          </cell>
        </row>
        <row r="53">
          <cell r="C53">
            <v>12940</v>
          </cell>
          <cell r="D53">
            <v>3100</v>
          </cell>
          <cell r="E53">
            <v>2500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>
            <v>12940</v>
          </cell>
          <cell r="D54">
            <v>1000</v>
          </cell>
          <cell r="E54">
            <v>2500</v>
          </cell>
        </row>
        <row r="55">
          <cell r="D55">
            <v>2100</v>
          </cell>
        </row>
        <row r="56">
          <cell r="C56">
            <v>-75074</v>
          </cell>
        </row>
        <row r="58">
          <cell r="C58">
            <v>14000</v>
          </cell>
        </row>
        <row r="59">
          <cell r="C59">
            <v>-77500</v>
          </cell>
          <cell r="F59">
            <v>54362.21</v>
          </cell>
          <cell r="J59">
            <v>54362.21</v>
          </cell>
          <cell r="K59">
            <v>54362.21</v>
          </cell>
          <cell r="L59">
            <v>54362.21</v>
          </cell>
        </row>
        <row r="60">
          <cell r="C60">
            <v>-132908.71</v>
          </cell>
        </row>
        <row r="61">
          <cell r="C61">
            <v>414661</v>
          </cell>
        </row>
        <row r="62">
          <cell r="C62">
            <v>-56700</v>
          </cell>
          <cell r="D62">
            <v>25300</v>
          </cell>
          <cell r="F62">
            <v>55700</v>
          </cell>
          <cell r="J62">
            <v>55700</v>
          </cell>
          <cell r="K62">
            <v>55700</v>
          </cell>
          <cell r="L62">
            <v>55700</v>
          </cell>
        </row>
        <row r="65">
          <cell r="C65">
            <v>-364800</v>
          </cell>
          <cell r="F65">
            <v>-271315</v>
          </cell>
          <cell r="J65">
            <v>-271315</v>
          </cell>
          <cell r="K65">
            <v>-271315</v>
          </cell>
          <cell r="L65">
            <v>-271315</v>
          </cell>
        </row>
        <row r="66">
          <cell r="C66">
            <v>-106920</v>
          </cell>
        </row>
        <row r="67">
          <cell r="C67">
            <v>14800</v>
          </cell>
          <cell r="D67">
            <v>10880</v>
          </cell>
        </row>
        <row r="69">
          <cell r="C69">
            <v>784000</v>
          </cell>
          <cell r="E69">
            <v>711000</v>
          </cell>
          <cell r="F69">
            <v>0</v>
          </cell>
        </row>
        <row r="70">
          <cell r="C70">
            <v>327268</v>
          </cell>
          <cell r="D70">
            <v>-232393.34000000003</v>
          </cell>
          <cell r="E70">
            <v>-161458.98000000001</v>
          </cell>
          <cell r="F70">
            <v>399600</v>
          </cell>
          <cell r="J70">
            <v>399600</v>
          </cell>
          <cell r="K70">
            <v>399600</v>
          </cell>
          <cell r="L70">
            <v>399600</v>
          </cell>
        </row>
        <row r="71">
          <cell r="C71">
            <v>-28200</v>
          </cell>
        </row>
        <row r="72">
          <cell r="C72">
            <v>-25000</v>
          </cell>
        </row>
        <row r="73">
          <cell r="C73">
            <v>-30000</v>
          </cell>
        </row>
        <row r="74">
          <cell r="C74">
            <v>80000</v>
          </cell>
          <cell r="E74">
            <v>80000</v>
          </cell>
        </row>
        <row r="75">
          <cell r="C75">
            <v>84000</v>
          </cell>
          <cell r="D75">
            <v>-104000</v>
          </cell>
          <cell r="E75">
            <v>55000</v>
          </cell>
        </row>
        <row r="76">
          <cell r="C76">
            <v>-73000</v>
          </cell>
          <cell r="D76">
            <v>-54000</v>
          </cell>
        </row>
        <row r="77">
          <cell r="D77">
            <v>-44000</v>
          </cell>
        </row>
        <row r="78">
          <cell r="C78">
            <v>-10000</v>
          </cell>
          <cell r="D78">
            <v>-40000</v>
          </cell>
          <cell r="E78">
            <v>130000</v>
          </cell>
          <cell r="F78">
            <v>0</v>
          </cell>
        </row>
        <row r="79">
          <cell r="C79">
            <v>-20000</v>
          </cell>
        </row>
        <row r="80">
          <cell r="C80">
            <v>405020</v>
          </cell>
          <cell r="D80">
            <v>-80000</v>
          </cell>
          <cell r="E80">
            <v>215000</v>
          </cell>
          <cell r="F80">
            <v>71500</v>
          </cell>
          <cell r="J80">
            <v>71500</v>
          </cell>
          <cell r="K80">
            <v>71500</v>
          </cell>
          <cell r="L80">
            <v>71500</v>
          </cell>
        </row>
        <row r="81">
          <cell r="C81">
            <v>37000</v>
          </cell>
          <cell r="D81">
            <v>28000</v>
          </cell>
          <cell r="F81">
            <v>0</v>
          </cell>
        </row>
        <row r="82">
          <cell r="C82">
            <v>-25400</v>
          </cell>
          <cell r="E82">
            <v>-25400</v>
          </cell>
        </row>
        <row r="83">
          <cell r="C83">
            <v>40600</v>
          </cell>
          <cell r="E83">
            <v>13500</v>
          </cell>
          <cell r="F83">
            <v>0</v>
          </cell>
        </row>
        <row r="84">
          <cell r="C84">
            <v>-33648</v>
          </cell>
          <cell r="D84">
            <v>-7000</v>
          </cell>
          <cell r="E84">
            <v>-56648</v>
          </cell>
          <cell r="F84">
            <v>30000</v>
          </cell>
          <cell r="J84">
            <v>30000</v>
          </cell>
          <cell r="K84">
            <v>30000</v>
          </cell>
          <cell r="L84">
            <v>30000</v>
          </cell>
        </row>
        <row r="87">
          <cell r="C87">
            <v>200000</v>
          </cell>
        </row>
        <row r="88">
          <cell r="C88">
            <v>200000</v>
          </cell>
        </row>
        <row r="89">
          <cell r="C89">
            <v>40000</v>
          </cell>
        </row>
        <row r="90">
          <cell r="C90">
            <v>-4000</v>
          </cell>
          <cell r="F90">
            <v>4000</v>
          </cell>
          <cell r="J90">
            <v>4000</v>
          </cell>
          <cell r="K90">
            <v>4000</v>
          </cell>
          <cell r="L90">
            <v>4000</v>
          </cell>
        </row>
        <row r="91">
          <cell r="D91">
            <v>36900</v>
          </cell>
          <cell r="E91">
            <v>-303400</v>
          </cell>
        </row>
        <row r="92">
          <cell r="C92">
            <v>-40609.619999999995</v>
          </cell>
          <cell r="F92">
            <v>0</v>
          </cell>
        </row>
        <row r="93">
          <cell r="C93">
            <v>-89215</v>
          </cell>
          <cell r="D93">
            <v>49500</v>
          </cell>
          <cell r="F93">
            <v>89215</v>
          </cell>
          <cell r="J93">
            <v>89215</v>
          </cell>
          <cell r="K93">
            <v>89215</v>
          </cell>
          <cell r="L93">
            <v>89215</v>
          </cell>
        </row>
        <row r="94">
          <cell r="D94">
            <v>12100</v>
          </cell>
          <cell r="E94">
            <v>-15100</v>
          </cell>
        </row>
        <row r="97">
          <cell r="D97">
            <v>31548.31</v>
          </cell>
          <cell r="E97">
            <v>25371.72</v>
          </cell>
        </row>
        <row r="100">
          <cell r="C100">
            <v>140000</v>
          </cell>
          <cell r="E100">
            <v>3650</v>
          </cell>
          <cell r="F100">
            <v>-140000</v>
          </cell>
          <cell r="J100">
            <v>-140000</v>
          </cell>
          <cell r="K100">
            <v>-140000</v>
          </cell>
          <cell r="L100">
            <v>-140000</v>
          </cell>
        </row>
        <row r="101">
          <cell r="E101">
            <v>2000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10000</v>
          </cell>
          <cell r="G104">
            <v>0</v>
          </cell>
          <cell r="H104">
            <v>0</v>
          </cell>
          <cell r="I104">
            <v>0</v>
          </cell>
          <cell r="J104">
            <v>10000</v>
          </cell>
          <cell r="K104">
            <v>10000</v>
          </cell>
          <cell r="L104">
            <v>60000</v>
          </cell>
        </row>
        <row r="105">
          <cell r="F105">
            <v>60000</v>
          </cell>
          <cell r="J105">
            <v>60000</v>
          </cell>
          <cell r="K105">
            <v>60000</v>
          </cell>
          <cell r="L105">
            <v>60000</v>
          </cell>
        </row>
        <row r="106">
          <cell r="F106">
            <v>-50000</v>
          </cell>
          <cell r="J106">
            <v>-50000</v>
          </cell>
          <cell r="K106">
            <v>-50000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283000</v>
          </cell>
          <cell r="G110">
            <v>0</v>
          </cell>
          <cell r="H110">
            <v>0</v>
          </cell>
          <cell r="I110">
            <v>0</v>
          </cell>
          <cell r="J110">
            <v>283000</v>
          </cell>
          <cell r="K110">
            <v>283000</v>
          </cell>
          <cell r="L110">
            <v>283000</v>
          </cell>
        </row>
        <row r="114">
          <cell r="C114">
            <v>-170000</v>
          </cell>
        </row>
        <row r="115">
          <cell r="C115">
            <v>-126500</v>
          </cell>
        </row>
        <row r="116">
          <cell r="C116">
            <v>-43500</v>
          </cell>
        </row>
        <row r="120">
          <cell r="C120">
            <v>-27888</v>
          </cell>
        </row>
        <row r="123">
          <cell r="C123">
            <v>-90000</v>
          </cell>
        </row>
        <row r="124">
          <cell r="C124">
            <v>-90000</v>
          </cell>
        </row>
        <row r="126">
          <cell r="C126">
            <v>-25000</v>
          </cell>
        </row>
        <row r="128">
          <cell r="C128">
            <v>-740306</v>
          </cell>
        </row>
        <row r="129">
          <cell r="C129">
            <v>-740306</v>
          </cell>
        </row>
        <row r="130">
          <cell r="C130">
            <v>34268.559999999998</v>
          </cell>
        </row>
        <row r="135">
          <cell r="C135">
            <v>50234</v>
          </cell>
        </row>
        <row r="138">
          <cell r="F138">
            <v>-250000</v>
          </cell>
          <cell r="J138">
            <v>-250000</v>
          </cell>
          <cell r="K138">
            <v>-250000</v>
          </cell>
          <cell r="L138">
            <v>-250000</v>
          </cell>
        </row>
        <row r="141">
          <cell r="C141">
            <v>180000</v>
          </cell>
        </row>
        <row r="144">
          <cell r="C144">
            <v>11698700</v>
          </cell>
          <cell r="F144">
            <v>85796100</v>
          </cell>
          <cell r="G144">
            <v>85796100</v>
          </cell>
        </row>
        <row r="147">
          <cell r="F147">
            <v>150000</v>
          </cell>
          <cell r="J147">
            <v>150000</v>
          </cell>
          <cell r="K147">
            <v>150000</v>
          </cell>
          <cell r="L147">
            <v>150000</v>
          </cell>
        </row>
        <row r="150">
          <cell r="F150">
            <v>740306</v>
          </cell>
          <cell r="J150">
            <v>740306</v>
          </cell>
          <cell r="K150">
            <v>740306</v>
          </cell>
          <cell r="L150">
            <v>740306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4"/>
  <sheetViews>
    <sheetView tabSelected="1" view="pageBreakPreview" zoomScaleNormal="100" zoomScaleSheetLayoutView="100" workbookViewId="0">
      <selection activeCell="D3" sqref="D3"/>
    </sheetView>
  </sheetViews>
  <sheetFormatPr defaultRowHeight="23.25"/>
  <cols>
    <col min="1" max="1" width="13.83203125" style="54" customWidth="1"/>
    <col min="2" max="2" width="57.33203125" style="55" customWidth="1"/>
    <col min="3" max="3" width="20.33203125" style="3" customWidth="1"/>
    <col min="4" max="4" width="21.5" style="3" customWidth="1"/>
    <col min="5" max="5" width="18.6640625" style="3" customWidth="1"/>
    <col min="6" max="6" width="22" style="3" customWidth="1"/>
    <col min="7" max="7" width="9.33203125" style="3"/>
    <col min="8" max="8" width="19.6640625" style="56" bestFit="1" customWidth="1"/>
    <col min="9" max="16384" width="9.33203125" style="3"/>
  </cols>
  <sheetData>
    <row r="1" spans="1:16">
      <c r="A1" s="1"/>
      <c r="B1" s="2"/>
      <c r="D1" s="4" t="s">
        <v>0</v>
      </c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</row>
    <row r="2" spans="1:16">
      <c r="A2" s="1"/>
      <c r="B2" s="2"/>
      <c r="D2" s="7" t="s">
        <v>1</v>
      </c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pans="1:16" ht="21.75" customHeight="1">
      <c r="A3" s="1"/>
      <c r="B3" s="2"/>
      <c r="D3" s="7" t="s">
        <v>60</v>
      </c>
      <c r="E3" s="5"/>
      <c r="F3" s="8"/>
      <c r="G3" s="5"/>
      <c r="H3" s="6"/>
      <c r="I3" s="5"/>
      <c r="J3" s="5"/>
      <c r="K3" s="5"/>
      <c r="L3" s="5"/>
      <c r="M3" s="5"/>
      <c r="N3" s="5"/>
      <c r="O3" s="5"/>
      <c r="P3" s="5"/>
    </row>
    <row r="4" spans="1:16" ht="32.25" customHeight="1">
      <c r="A4" s="437" t="s">
        <v>2</v>
      </c>
      <c r="B4" s="437"/>
      <c r="C4" s="437"/>
      <c r="D4" s="437"/>
      <c r="E4" s="437"/>
      <c r="F4" s="437"/>
      <c r="G4" s="5"/>
      <c r="H4" s="6"/>
      <c r="I4" s="5"/>
      <c r="J4" s="5"/>
      <c r="K4" s="5"/>
      <c r="L4" s="5"/>
      <c r="M4" s="5"/>
      <c r="N4" s="5"/>
      <c r="O4" s="5"/>
      <c r="P4" s="5"/>
    </row>
    <row r="5" spans="1:16" ht="12.75" customHeight="1">
      <c r="A5" s="1"/>
      <c r="B5" s="2"/>
      <c r="C5" s="5"/>
      <c r="D5" s="5"/>
      <c r="E5" s="5"/>
      <c r="F5" s="8" t="s">
        <v>3</v>
      </c>
      <c r="G5" s="5"/>
      <c r="H5" s="6"/>
      <c r="I5" s="5"/>
      <c r="J5" s="5"/>
      <c r="K5" s="5"/>
      <c r="L5" s="5"/>
      <c r="M5" s="5"/>
      <c r="N5" s="5"/>
      <c r="O5" s="5"/>
      <c r="P5" s="5"/>
    </row>
    <row r="6" spans="1:16" ht="24" customHeight="1">
      <c r="A6" s="438" t="s">
        <v>4</v>
      </c>
      <c r="B6" s="439" t="s">
        <v>5</v>
      </c>
      <c r="C6" s="439" t="s">
        <v>6</v>
      </c>
      <c r="D6" s="440" t="s">
        <v>7</v>
      </c>
      <c r="E6" s="440"/>
      <c r="F6" s="441" t="s">
        <v>8</v>
      </c>
      <c r="G6" s="5"/>
      <c r="H6" s="6"/>
      <c r="I6" s="5"/>
      <c r="J6" s="5"/>
      <c r="K6" s="5"/>
      <c r="L6" s="5"/>
      <c r="M6" s="5"/>
      <c r="N6" s="5"/>
      <c r="O6" s="5"/>
      <c r="P6" s="5"/>
    </row>
    <row r="7" spans="1:16" ht="66.75" customHeight="1">
      <c r="A7" s="438"/>
      <c r="B7" s="439"/>
      <c r="C7" s="439"/>
      <c r="D7" s="9" t="s">
        <v>8</v>
      </c>
      <c r="E7" s="10" t="s">
        <v>9</v>
      </c>
      <c r="F7" s="441"/>
      <c r="G7" s="5"/>
      <c r="H7" s="6"/>
      <c r="I7" s="5"/>
      <c r="J7" s="5"/>
      <c r="K7" s="5"/>
      <c r="L7" s="5"/>
      <c r="M7" s="5"/>
      <c r="N7" s="5"/>
      <c r="O7" s="5"/>
      <c r="P7" s="5"/>
    </row>
    <row r="8" spans="1:16" ht="21" customHeight="1">
      <c r="A8" s="11">
        <v>1</v>
      </c>
      <c r="B8" s="12">
        <v>2</v>
      </c>
      <c r="C8" s="11">
        <v>3</v>
      </c>
      <c r="D8" s="11">
        <v>4</v>
      </c>
      <c r="E8" s="11">
        <v>5</v>
      </c>
      <c r="F8" s="11" t="s">
        <v>10</v>
      </c>
      <c r="G8" s="5"/>
      <c r="H8" s="6"/>
      <c r="I8" s="5"/>
      <c r="J8" s="5"/>
      <c r="K8" s="5"/>
      <c r="L8" s="5"/>
      <c r="M8" s="5"/>
      <c r="N8" s="5"/>
      <c r="O8" s="5"/>
      <c r="P8" s="5"/>
    </row>
    <row r="9" spans="1:16" s="18" customFormat="1" ht="19.5" customHeight="1">
      <c r="A9" s="13">
        <v>10000000</v>
      </c>
      <c r="B9" s="14" t="s">
        <v>11</v>
      </c>
      <c r="C9" s="65">
        <f>C10+C16</f>
        <v>-70000</v>
      </c>
      <c r="D9" s="65"/>
      <c r="E9" s="65"/>
      <c r="F9" s="58">
        <f t="shared" ref="F9:F40" si="0">C9+D9</f>
        <v>-70000</v>
      </c>
      <c r="G9" s="15"/>
      <c r="H9" s="16"/>
      <c r="I9" s="15"/>
      <c r="J9" s="15"/>
      <c r="K9" s="15"/>
      <c r="L9" s="15"/>
      <c r="M9" s="15"/>
      <c r="N9" s="15"/>
      <c r="O9" s="17"/>
      <c r="P9" s="17"/>
    </row>
    <row r="10" spans="1:16" s="23" customFormat="1" ht="32.25" customHeight="1">
      <c r="A10" s="13">
        <v>11000000</v>
      </c>
      <c r="B10" s="19" t="s">
        <v>12</v>
      </c>
      <c r="C10" s="60">
        <f>C11+C13</f>
        <v>-77993</v>
      </c>
      <c r="D10" s="60"/>
      <c r="E10" s="60"/>
      <c r="F10" s="58">
        <f t="shared" si="0"/>
        <v>-77993</v>
      </c>
      <c r="G10" s="20"/>
      <c r="H10" s="21"/>
      <c r="I10" s="20"/>
      <c r="J10" s="20"/>
      <c r="K10" s="20"/>
      <c r="L10" s="20"/>
      <c r="M10" s="20"/>
      <c r="N10" s="20"/>
      <c r="O10" s="22"/>
      <c r="P10" s="22"/>
    </row>
    <row r="11" spans="1:16" s="23" customFormat="1" ht="21" customHeight="1">
      <c r="A11" s="13">
        <v>11010000</v>
      </c>
      <c r="B11" s="19" t="s">
        <v>13</v>
      </c>
      <c r="C11" s="60">
        <f>SUM(C12:C12)</f>
        <v>-77993</v>
      </c>
      <c r="D11" s="63"/>
      <c r="E11" s="63"/>
      <c r="F11" s="58">
        <f t="shared" si="0"/>
        <v>-77993</v>
      </c>
      <c r="G11" s="20"/>
      <c r="H11" s="21"/>
      <c r="I11" s="20"/>
      <c r="J11" s="20"/>
      <c r="K11" s="20"/>
      <c r="L11" s="20"/>
      <c r="M11" s="20"/>
      <c r="N11" s="20"/>
      <c r="O11" s="22"/>
      <c r="P11" s="22"/>
    </row>
    <row r="12" spans="1:16" s="23" customFormat="1" ht="46.5" customHeight="1">
      <c r="A12" s="24">
        <v>11010500</v>
      </c>
      <c r="B12" s="25" t="s">
        <v>14</v>
      </c>
      <c r="C12" s="59">
        <f>-7993-70000</f>
        <v>-77993</v>
      </c>
      <c r="D12" s="60"/>
      <c r="E12" s="60"/>
      <c r="F12" s="58">
        <f t="shared" si="0"/>
        <v>-77993</v>
      </c>
      <c r="G12" s="20"/>
      <c r="H12" s="21"/>
      <c r="I12" s="20"/>
      <c r="J12" s="20"/>
      <c r="K12" s="20"/>
      <c r="L12" s="20"/>
      <c r="M12" s="20"/>
      <c r="N12" s="20"/>
      <c r="O12" s="22"/>
      <c r="P12" s="22"/>
    </row>
    <row r="13" spans="1:16" ht="19.5" customHeight="1">
      <c r="A13" s="13">
        <v>11020000</v>
      </c>
      <c r="B13" s="19" t="s">
        <v>15</v>
      </c>
      <c r="C13" s="57">
        <f>C14+C15</f>
        <v>0</v>
      </c>
      <c r="D13" s="63"/>
      <c r="E13" s="63"/>
      <c r="F13" s="58">
        <f t="shared" si="0"/>
        <v>0</v>
      </c>
      <c r="G13" s="26"/>
      <c r="H13" s="27"/>
      <c r="I13" s="26"/>
      <c r="J13" s="26"/>
      <c r="K13" s="26"/>
      <c r="L13" s="26"/>
      <c r="M13" s="26"/>
      <c r="N13" s="26"/>
      <c r="O13" s="5"/>
      <c r="P13" s="5"/>
    </row>
    <row r="14" spans="1:16" ht="35.25" customHeight="1">
      <c r="A14" s="28">
        <v>11020200</v>
      </c>
      <c r="B14" s="25" t="s">
        <v>16</v>
      </c>
      <c r="C14" s="63">
        <v>-220000</v>
      </c>
      <c r="D14" s="63"/>
      <c r="E14" s="63"/>
      <c r="F14" s="58">
        <f t="shared" si="0"/>
        <v>-220000</v>
      </c>
      <c r="G14" s="26"/>
      <c r="H14" s="27"/>
      <c r="I14" s="26"/>
      <c r="J14" s="26"/>
      <c r="K14" s="26"/>
      <c r="L14" s="26"/>
      <c r="M14" s="26"/>
      <c r="N14" s="26"/>
      <c r="O14" s="5"/>
      <c r="P14" s="5"/>
    </row>
    <row r="15" spans="1:16" ht="35.25" customHeight="1">
      <c r="A15" s="28">
        <v>11023200</v>
      </c>
      <c r="B15" s="25" t="s">
        <v>17</v>
      </c>
      <c r="C15" s="63">
        <v>220000</v>
      </c>
      <c r="D15" s="63"/>
      <c r="E15" s="63"/>
      <c r="F15" s="58">
        <f t="shared" si="0"/>
        <v>220000</v>
      </c>
      <c r="G15" s="26"/>
      <c r="H15" s="27"/>
      <c r="I15" s="26"/>
      <c r="J15" s="26"/>
      <c r="K15" s="26"/>
      <c r="L15" s="26"/>
      <c r="M15" s="26"/>
      <c r="N15" s="26"/>
      <c r="O15" s="5"/>
      <c r="P15" s="5"/>
    </row>
    <row r="16" spans="1:16" s="32" customFormat="1" ht="32.25" customHeight="1">
      <c r="A16" s="13">
        <v>13000000</v>
      </c>
      <c r="B16" s="29" t="s">
        <v>18</v>
      </c>
      <c r="C16" s="60">
        <f>C17+C21</f>
        <v>7993</v>
      </c>
      <c r="D16" s="60"/>
      <c r="E16" s="60"/>
      <c r="F16" s="58">
        <f t="shared" si="0"/>
        <v>7993</v>
      </c>
      <c r="G16" s="30"/>
      <c r="H16" s="21"/>
      <c r="I16" s="30"/>
      <c r="J16" s="30"/>
      <c r="K16" s="30"/>
      <c r="L16" s="30"/>
      <c r="M16" s="30"/>
      <c r="N16" s="30"/>
      <c r="O16" s="31"/>
      <c r="P16" s="31"/>
    </row>
    <row r="17" spans="1:16" s="32" customFormat="1" ht="18.75" customHeight="1">
      <c r="A17" s="33">
        <v>13020000</v>
      </c>
      <c r="B17" s="19" t="s">
        <v>19</v>
      </c>
      <c r="C17" s="60">
        <f>C18+C19+C20</f>
        <v>0</v>
      </c>
      <c r="D17" s="60"/>
      <c r="E17" s="60"/>
      <c r="F17" s="58">
        <f t="shared" si="0"/>
        <v>0</v>
      </c>
      <c r="G17" s="30"/>
      <c r="H17" s="21"/>
      <c r="I17" s="30"/>
      <c r="J17" s="30"/>
      <c r="K17" s="30"/>
      <c r="L17" s="30"/>
      <c r="M17" s="30"/>
      <c r="N17" s="30"/>
      <c r="O17" s="31"/>
      <c r="P17" s="31"/>
    </row>
    <row r="18" spans="1:16" s="32" customFormat="1" ht="47.25" customHeight="1">
      <c r="A18" s="24">
        <v>13020100</v>
      </c>
      <c r="B18" s="25" t="s">
        <v>20</v>
      </c>
      <c r="C18" s="59">
        <v>-620000</v>
      </c>
      <c r="D18" s="60"/>
      <c r="E18" s="60"/>
      <c r="F18" s="58">
        <f t="shared" si="0"/>
        <v>-620000</v>
      </c>
      <c r="G18" s="30"/>
      <c r="H18" s="21"/>
      <c r="I18" s="30"/>
      <c r="J18" s="30"/>
      <c r="K18" s="30"/>
      <c r="L18" s="30"/>
      <c r="M18" s="30"/>
      <c r="N18" s="30"/>
      <c r="O18" s="31"/>
      <c r="P18" s="31"/>
    </row>
    <row r="19" spans="1:16" s="32" customFormat="1" ht="35.450000000000003" customHeight="1">
      <c r="A19" s="24">
        <v>13020300</v>
      </c>
      <c r="B19" s="25" t="s">
        <v>21</v>
      </c>
      <c r="C19" s="59">
        <v>210000</v>
      </c>
      <c r="D19" s="60"/>
      <c r="E19" s="60"/>
      <c r="F19" s="58">
        <f t="shared" si="0"/>
        <v>210000</v>
      </c>
      <c r="G19" s="30"/>
      <c r="H19" s="21"/>
      <c r="I19" s="30"/>
      <c r="J19" s="30"/>
      <c r="K19" s="30"/>
      <c r="L19" s="30"/>
      <c r="M19" s="30"/>
      <c r="N19" s="30"/>
      <c r="O19" s="31"/>
      <c r="P19" s="31"/>
    </row>
    <row r="20" spans="1:16" s="32" customFormat="1" ht="32.450000000000003" customHeight="1">
      <c r="A20" s="24">
        <v>13020400</v>
      </c>
      <c r="B20" s="25" t="s">
        <v>22</v>
      </c>
      <c r="C20" s="59">
        <v>410000</v>
      </c>
      <c r="D20" s="60"/>
      <c r="E20" s="60"/>
      <c r="F20" s="58">
        <f t="shared" si="0"/>
        <v>410000</v>
      </c>
      <c r="G20" s="30"/>
      <c r="H20" s="21"/>
      <c r="I20" s="30"/>
      <c r="J20" s="30"/>
      <c r="K20" s="30"/>
      <c r="L20" s="30"/>
      <c r="M20" s="30"/>
      <c r="N20" s="30"/>
      <c r="O20" s="31"/>
      <c r="P20" s="31"/>
    </row>
    <row r="21" spans="1:16" ht="18" customHeight="1">
      <c r="A21" s="33">
        <v>13070000</v>
      </c>
      <c r="B21" s="29" t="s">
        <v>23</v>
      </c>
      <c r="C21" s="57">
        <f>C22</f>
        <v>7993</v>
      </c>
      <c r="D21" s="57"/>
      <c r="E21" s="63"/>
      <c r="F21" s="58">
        <f t="shared" si="0"/>
        <v>7993</v>
      </c>
      <c r="G21" s="26"/>
      <c r="H21" s="27"/>
      <c r="I21" s="26"/>
      <c r="J21" s="26"/>
      <c r="K21" s="26"/>
      <c r="L21" s="26"/>
      <c r="M21" s="26"/>
      <c r="N21" s="26"/>
      <c r="O21" s="5"/>
      <c r="P21" s="5"/>
    </row>
    <row r="22" spans="1:16" ht="22.15" customHeight="1">
      <c r="A22" s="24">
        <v>13070100</v>
      </c>
      <c r="B22" s="25" t="s">
        <v>24</v>
      </c>
      <c r="C22" s="63">
        <v>7993</v>
      </c>
      <c r="D22" s="59"/>
      <c r="E22" s="63"/>
      <c r="F22" s="58">
        <f t="shared" si="0"/>
        <v>7993</v>
      </c>
      <c r="G22" s="26"/>
      <c r="H22" s="27"/>
      <c r="I22" s="26"/>
      <c r="J22" s="26"/>
      <c r="K22" s="26"/>
      <c r="L22" s="26"/>
      <c r="M22" s="26"/>
      <c r="N22" s="26"/>
      <c r="O22" s="5"/>
      <c r="P22" s="5"/>
    </row>
    <row r="23" spans="1:16" ht="21" customHeight="1">
      <c r="A23" s="13">
        <v>20000000</v>
      </c>
      <c r="B23" s="14" t="s">
        <v>25</v>
      </c>
      <c r="C23" s="57">
        <f>C24+C29+C36+C37</f>
        <v>70000</v>
      </c>
      <c r="D23" s="57"/>
      <c r="E23" s="57"/>
      <c r="F23" s="58">
        <f t="shared" si="0"/>
        <v>70000</v>
      </c>
      <c r="G23" s="26"/>
      <c r="H23" s="27"/>
      <c r="I23" s="26"/>
      <c r="J23" s="26"/>
      <c r="K23" s="26"/>
      <c r="L23" s="26"/>
      <c r="M23" s="26"/>
      <c r="N23" s="26"/>
      <c r="O23" s="5"/>
      <c r="P23" s="5"/>
    </row>
    <row r="24" spans="1:16" ht="30" customHeight="1">
      <c r="A24" s="13">
        <v>21000000</v>
      </c>
      <c r="B24" s="29" t="s">
        <v>26</v>
      </c>
      <c r="C24" s="57">
        <f>C25+C27</f>
        <v>55289</v>
      </c>
      <c r="D24" s="60"/>
      <c r="E24" s="63"/>
      <c r="F24" s="58">
        <f t="shared" si="0"/>
        <v>55289</v>
      </c>
      <c r="G24" s="26"/>
      <c r="H24" s="27"/>
      <c r="I24" s="26"/>
      <c r="J24" s="26"/>
      <c r="K24" s="26"/>
      <c r="L24" s="26"/>
      <c r="M24" s="26"/>
      <c r="N24" s="26"/>
      <c r="O24" s="5"/>
      <c r="P24" s="5"/>
    </row>
    <row r="25" spans="1:16" ht="96.75" customHeight="1">
      <c r="A25" s="13">
        <v>21010000</v>
      </c>
      <c r="B25" s="29" t="s">
        <v>27</v>
      </c>
      <c r="C25" s="57">
        <f>C26</f>
        <v>37646</v>
      </c>
      <c r="D25" s="60"/>
      <c r="E25" s="63"/>
      <c r="F25" s="58">
        <f t="shared" si="0"/>
        <v>37646</v>
      </c>
      <c r="G25" s="26"/>
      <c r="H25" s="27"/>
      <c r="I25" s="26"/>
      <c r="J25" s="26"/>
      <c r="K25" s="26"/>
      <c r="L25" s="26"/>
      <c r="M25" s="26"/>
      <c r="N25" s="26"/>
      <c r="O25" s="5"/>
      <c r="P25" s="5"/>
    </row>
    <row r="26" spans="1:16" ht="48" customHeight="1">
      <c r="A26" s="24">
        <v>21010300</v>
      </c>
      <c r="B26" s="25" t="s">
        <v>28</v>
      </c>
      <c r="C26" s="66">
        <v>37646</v>
      </c>
      <c r="D26" s="63"/>
      <c r="E26" s="63"/>
      <c r="F26" s="58">
        <f t="shared" si="0"/>
        <v>37646</v>
      </c>
      <c r="G26" s="26"/>
      <c r="H26" s="27"/>
      <c r="I26" s="26"/>
      <c r="J26" s="26"/>
      <c r="K26" s="26"/>
      <c r="L26" s="26"/>
      <c r="M26" s="26"/>
      <c r="N26" s="26"/>
      <c r="O26" s="5"/>
      <c r="P26" s="5"/>
    </row>
    <row r="27" spans="1:16" ht="22.9" customHeight="1">
      <c r="A27" s="33">
        <v>21080000</v>
      </c>
      <c r="B27" s="19" t="s">
        <v>29</v>
      </c>
      <c r="C27" s="57">
        <f>C28</f>
        <v>17643</v>
      </c>
      <c r="D27" s="63"/>
      <c r="E27" s="63"/>
      <c r="F27" s="58">
        <f t="shared" si="0"/>
        <v>17643</v>
      </c>
      <c r="G27" s="26"/>
      <c r="H27" s="27"/>
      <c r="I27" s="26"/>
      <c r="J27" s="26"/>
      <c r="K27" s="26"/>
      <c r="L27" s="26"/>
      <c r="M27" s="26"/>
      <c r="N27" s="26"/>
      <c r="O27" s="5"/>
      <c r="P27" s="5"/>
    </row>
    <row r="28" spans="1:16" ht="22.15" customHeight="1">
      <c r="A28" s="24">
        <v>21080500</v>
      </c>
      <c r="B28" s="25" t="s">
        <v>29</v>
      </c>
      <c r="C28" s="63">
        <v>17643</v>
      </c>
      <c r="D28" s="63"/>
      <c r="E28" s="63"/>
      <c r="F28" s="58">
        <f t="shared" si="0"/>
        <v>17643</v>
      </c>
      <c r="G28" s="26"/>
      <c r="H28" s="27"/>
      <c r="I28" s="26"/>
      <c r="J28" s="26"/>
      <c r="K28" s="26"/>
      <c r="L28" s="26"/>
      <c r="M28" s="26"/>
      <c r="N28" s="26"/>
      <c r="O28" s="5"/>
      <c r="P28" s="5"/>
    </row>
    <row r="29" spans="1:16" ht="31.5" customHeight="1">
      <c r="A29" s="13">
        <v>22000000</v>
      </c>
      <c r="B29" s="29" t="s">
        <v>30</v>
      </c>
      <c r="C29" s="57">
        <f>C30+C35</f>
        <v>-1015289</v>
      </c>
      <c r="D29" s="57"/>
      <c r="E29" s="57"/>
      <c r="F29" s="58">
        <f t="shared" si="0"/>
        <v>-1015289</v>
      </c>
      <c r="G29" s="26"/>
      <c r="H29" s="27"/>
      <c r="I29" s="26"/>
      <c r="J29" s="26"/>
      <c r="K29" s="26"/>
      <c r="L29" s="26"/>
      <c r="M29" s="26"/>
      <c r="N29" s="26"/>
      <c r="O29" s="5"/>
      <c r="P29" s="5"/>
    </row>
    <row r="30" spans="1:16" s="23" customFormat="1" ht="22.5">
      <c r="A30" s="13">
        <v>22010000</v>
      </c>
      <c r="B30" s="19" t="s">
        <v>31</v>
      </c>
      <c r="C30" s="60">
        <f>SUM(C31:C34)</f>
        <v>-1022546</v>
      </c>
      <c r="D30" s="60"/>
      <c r="E30" s="60"/>
      <c r="F30" s="58">
        <f t="shared" si="0"/>
        <v>-1022546</v>
      </c>
      <c r="G30" s="20"/>
      <c r="H30" s="21"/>
      <c r="I30" s="20"/>
      <c r="J30" s="20"/>
      <c r="K30" s="20"/>
      <c r="L30" s="20"/>
      <c r="M30" s="20"/>
      <c r="N30" s="20"/>
      <c r="O30" s="22"/>
      <c r="P30" s="22"/>
    </row>
    <row r="31" spans="1:16" s="23" customFormat="1" ht="47.25">
      <c r="A31" s="24">
        <v>22010500</v>
      </c>
      <c r="B31" s="34" t="s">
        <v>32</v>
      </c>
      <c r="C31" s="59">
        <v>740</v>
      </c>
      <c r="D31" s="60"/>
      <c r="E31" s="60"/>
      <c r="F31" s="58">
        <f t="shared" si="0"/>
        <v>740</v>
      </c>
      <c r="G31" s="20"/>
      <c r="H31" s="21"/>
      <c r="I31" s="20"/>
      <c r="J31" s="20"/>
      <c r="K31" s="20"/>
      <c r="L31" s="20"/>
      <c r="M31" s="20"/>
      <c r="N31" s="20"/>
      <c r="O31" s="22"/>
      <c r="P31" s="22"/>
    </row>
    <row r="32" spans="1:16" ht="48" customHeight="1">
      <c r="A32" s="28">
        <v>22010900</v>
      </c>
      <c r="B32" s="25" t="s">
        <v>33</v>
      </c>
      <c r="C32" s="63">
        <v>-6000</v>
      </c>
      <c r="D32" s="63"/>
      <c r="E32" s="63"/>
      <c r="F32" s="58">
        <f t="shared" si="0"/>
        <v>-6000</v>
      </c>
      <c r="G32" s="26"/>
      <c r="H32" s="27"/>
      <c r="I32" s="26"/>
      <c r="J32" s="26"/>
      <c r="K32" s="26"/>
      <c r="L32" s="26"/>
      <c r="M32" s="26"/>
      <c r="N32" s="26"/>
      <c r="O32" s="5"/>
      <c r="P32" s="5"/>
    </row>
    <row r="33" spans="1:16" ht="47.25">
      <c r="A33" s="28">
        <v>22011100</v>
      </c>
      <c r="B33" s="25" t="s">
        <v>51</v>
      </c>
      <c r="C33" s="63">
        <v>-675286</v>
      </c>
      <c r="D33" s="63"/>
      <c r="E33" s="63"/>
      <c r="F33" s="58">
        <f t="shared" si="0"/>
        <v>-675286</v>
      </c>
      <c r="G33" s="26"/>
      <c r="H33" s="27"/>
      <c r="I33" s="26"/>
      <c r="J33" s="26"/>
      <c r="K33" s="26"/>
      <c r="L33" s="26"/>
      <c r="M33" s="26"/>
      <c r="N33" s="26"/>
      <c r="O33" s="5"/>
      <c r="P33" s="5"/>
    </row>
    <row r="34" spans="1:16" ht="32.25" customHeight="1">
      <c r="A34" s="28">
        <v>22011800</v>
      </c>
      <c r="B34" s="25" t="s">
        <v>34</v>
      </c>
      <c r="C34" s="63">
        <v>-342000</v>
      </c>
      <c r="D34" s="63"/>
      <c r="E34" s="63"/>
      <c r="F34" s="58">
        <f t="shared" si="0"/>
        <v>-342000</v>
      </c>
      <c r="G34" s="26"/>
      <c r="H34" s="27"/>
      <c r="I34" s="26"/>
      <c r="J34" s="26"/>
      <c r="K34" s="26"/>
      <c r="L34" s="26"/>
      <c r="M34" s="26"/>
      <c r="N34" s="26"/>
      <c r="O34" s="5"/>
      <c r="P34" s="5"/>
    </row>
    <row r="35" spans="1:16" ht="32.25" customHeight="1">
      <c r="A35" s="33">
        <v>22020000</v>
      </c>
      <c r="B35" s="19" t="s">
        <v>35</v>
      </c>
      <c r="C35" s="57">
        <v>7257</v>
      </c>
      <c r="D35" s="63"/>
      <c r="E35" s="63"/>
      <c r="F35" s="58">
        <f t="shared" si="0"/>
        <v>7257</v>
      </c>
      <c r="G35" s="26"/>
      <c r="H35" s="27"/>
      <c r="I35" s="26"/>
      <c r="J35" s="26"/>
      <c r="K35" s="26"/>
      <c r="L35" s="26"/>
      <c r="M35" s="26"/>
      <c r="N35" s="26"/>
      <c r="O35" s="5"/>
      <c r="P35" s="5"/>
    </row>
    <row r="36" spans="1:16" ht="32.25" customHeight="1">
      <c r="A36" s="33">
        <v>22120000</v>
      </c>
      <c r="B36" s="19" t="s">
        <v>36</v>
      </c>
      <c r="C36" s="57">
        <v>70000</v>
      </c>
      <c r="D36" s="63"/>
      <c r="E36" s="63"/>
      <c r="F36" s="58">
        <f t="shared" si="0"/>
        <v>70000</v>
      </c>
      <c r="G36" s="26"/>
      <c r="H36" s="27"/>
      <c r="I36" s="26"/>
      <c r="J36" s="26"/>
      <c r="K36" s="26"/>
      <c r="L36" s="26"/>
      <c r="M36" s="26"/>
      <c r="N36" s="26"/>
      <c r="O36" s="5"/>
      <c r="P36" s="5"/>
    </row>
    <row r="37" spans="1:16" s="37" customFormat="1" ht="18.75" customHeight="1">
      <c r="A37" s="13">
        <v>24000000</v>
      </c>
      <c r="B37" s="29" t="s">
        <v>37</v>
      </c>
      <c r="C37" s="60">
        <f>C38</f>
        <v>960000</v>
      </c>
      <c r="D37" s="60"/>
      <c r="E37" s="60"/>
      <c r="F37" s="58">
        <f t="shared" si="0"/>
        <v>960000</v>
      </c>
      <c r="G37" s="35"/>
      <c r="H37" s="21"/>
      <c r="I37" s="35"/>
      <c r="J37" s="35"/>
      <c r="K37" s="35"/>
      <c r="L37" s="35"/>
      <c r="M37" s="35"/>
      <c r="N37" s="35"/>
      <c r="O37" s="36"/>
      <c r="P37" s="36"/>
    </row>
    <row r="38" spans="1:16" s="37" customFormat="1" ht="19.5" customHeight="1">
      <c r="A38" s="33">
        <v>24060000</v>
      </c>
      <c r="B38" s="19" t="s">
        <v>29</v>
      </c>
      <c r="C38" s="57">
        <f>C39</f>
        <v>960000</v>
      </c>
      <c r="D38" s="57"/>
      <c r="E38" s="57"/>
      <c r="F38" s="58">
        <f t="shared" si="0"/>
        <v>960000</v>
      </c>
      <c r="G38" s="35"/>
      <c r="H38" s="21"/>
      <c r="I38" s="35"/>
      <c r="J38" s="35"/>
      <c r="K38" s="35"/>
      <c r="L38" s="35"/>
      <c r="M38" s="35"/>
      <c r="N38" s="35"/>
      <c r="O38" s="36"/>
      <c r="P38" s="36"/>
    </row>
    <row r="39" spans="1:16" ht="19.899999999999999" customHeight="1">
      <c r="A39" s="24">
        <v>24060300</v>
      </c>
      <c r="B39" s="25" t="s">
        <v>29</v>
      </c>
      <c r="C39" s="59">
        <v>960000</v>
      </c>
      <c r="D39" s="59"/>
      <c r="E39" s="57"/>
      <c r="F39" s="58">
        <f t="shared" si="0"/>
        <v>960000</v>
      </c>
      <c r="G39" s="26"/>
      <c r="H39" s="27"/>
      <c r="I39" s="26"/>
      <c r="J39" s="26"/>
      <c r="K39" s="26"/>
      <c r="L39" s="26"/>
      <c r="M39" s="26"/>
      <c r="N39" s="26"/>
      <c r="O39" s="5"/>
      <c r="P39" s="5"/>
    </row>
    <row r="40" spans="1:16" s="18" customFormat="1" ht="18.75" customHeight="1">
      <c r="A40" s="13"/>
      <c r="B40" s="38" t="s">
        <v>38</v>
      </c>
      <c r="C40" s="67">
        <f>C9+C23</f>
        <v>0</v>
      </c>
      <c r="D40" s="67">
        <f>D9+D23</f>
        <v>0</v>
      </c>
      <c r="E40" s="67">
        <f>E9+E23</f>
        <v>0</v>
      </c>
      <c r="F40" s="68">
        <f t="shared" si="0"/>
        <v>0</v>
      </c>
      <c r="G40" s="15"/>
      <c r="H40" s="21"/>
      <c r="I40" s="15"/>
      <c r="J40" s="15"/>
      <c r="K40" s="15"/>
      <c r="L40" s="15"/>
      <c r="M40" s="15"/>
      <c r="N40" s="15"/>
      <c r="O40" s="17"/>
      <c r="P40" s="17"/>
    </row>
    <row r="41" spans="1:16" ht="19.5" customHeight="1">
      <c r="A41" s="33">
        <v>40000000</v>
      </c>
      <c r="B41" s="19" t="s">
        <v>39</v>
      </c>
      <c r="C41" s="57">
        <f t="shared" ref="C41:E42" si="1">C42</f>
        <v>11718090.380000001</v>
      </c>
      <c r="D41" s="57">
        <f t="shared" si="1"/>
        <v>85746100</v>
      </c>
      <c r="E41" s="57">
        <f t="shared" si="1"/>
        <v>-50000</v>
      </c>
      <c r="F41" s="58">
        <f t="shared" ref="F41:F50" si="2">SUM(D41,C41)</f>
        <v>97464190.379999995</v>
      </c>
      <c r="G41" s="26"/>
      <c r="H41" s="39"/>
      <c r="I41" s="26"/>
      <c r="J41" s="26"/>
      <c r="K41" s="26"/>
      <c r="L41" s="26"/>
      <c r="M41" s="26"/>
      <c r="N41" s="26"/>
      <c r="O41" s="5"/>
      <c r="P41" s="5"/>
    </row>
    <row r="42" spans="1:16" ht="18.75" customHeight="1">
      <c r="A42" s="33">
        <v>41000000</v>
      </c>
      <c r="B42" s="19" t="s">
        <v>40</v>
      </c>
      <c r="C42" s="57">
        <f t="shared" si="1"/>
        <v>11718090.380000001</v>
      </c>
      <c r="D42" s="57">
        <f t="shared" si="1"/>
        <v>85746100</v>
      </c>
      <c r="E42" s="57">
        <f t="shared" si="1"/>
        <v>-50000</v>
      </c>
      <c r="F42" s="58">
        <f t="shared" si="2"/>
        <v>97464190.379999995</v>
      </c>
      <c r="G42" s="26"/>
      <c r="H42" s="27"/>
      <c r="I42" s="26"/>
      <c r="J42" s="26"/>
      <c r="K42" s="26"/>
      <c r="L42" s="26"/>
      <c r="M42" s="26"/>
      <c r="N42" s="26"/>
      <c r="O42" s="5"/>
      <c r="P42" s="5"/>
    </row>
    <row r="43" spans="1:16" s="37" customFormat="1" ht="16.5" customHeight="1">
      <c r="A43" s="40">
        <v>41030000</v>
      </c>
      <c r="B43" s="19" t="s">
        <v>41</v>
      </c>
      <c r="C43" s="60">
        <f>C44+C46+C53</f>
        <v>11718090.380000001</v>
      </c>
      <c r="D43" s="60">
        <f>D44+D46+D53</f>
        <v>85746100</v>
      </c>
      <c r="E43" s="60">
        <f>E44+E46+E53</f>
        <v>-50000</v>
      </c>
      <c r="F43" s="58">
        <f t="shared" si="2"/>
        <v>97464190.379999995</v>
      </c>
      <c r="G43" s="35"/>
      <c r="H43" s="21"/>
      <c r="I43" s="35"/>
      <c r="J43" s="35"/>
      <c r="K43" s="35"/>
      <c r="L43" s="35"/>
      <c r="M43" s="35"/>
      <c r="N43" s="35"/>
      <c r="O43" s="36"/>
      <c r="P43" s="36"/>
    </row>
    <row r="44" spans="1:16" s="37" customFormat="1" ht="52.5" customHeight="1">
      <c r="A44" s="61" t="s">
        <v>43</v>
      </c>
      <c r="B44" s="62" t="s">
        <v>44</v>
      </c>
      <c r="C44" s="59">
        <f>C45</f>
        <v>60000</v>
      </c>
      <c r="D44" s="59"/>
      <c r="E44" s="59"/>
      <c r="F44" s="58">
        <f t="shared" si="2"/>
        <v>60000</v>
      </c>
      <c r="G44" s="35"/>
      <c r="H44" s="21"/>
      <c r="I44" s="35"/>
      <c r="J44" s="35"/>
      <c r="K44" s="35"/>
      <c r="L44" s="35"/>
      <c r="M44" s="35"/>
      <c r="N44" s="35"/>
      <c r="O44" s="36"/>
      <c r="P44" s="36"/>
    </row>
    <row r="45" spans="1:16" s="37" customFormat="1" ht="18" customHeight="1">
      <c r="A45" s="61" t="s">
        <v>45</v>
      </c>
      <c r="B45" s="62" t="s">
        <v>46</v>
      </c>
      <c r="C45" s="59">
        <v>60000</v>
      </c>
      <c r="D45" s="59"/>
      <c r="E45" s="59"/>
      <c r="F45" s="58">
        <f t="shared" si="2"/>
        <v>60000</v>
      </c>
      <c r="G45" s="35"/>
      <c r="H45" s="21"/>
      <c r="I45" s="35"/>
      <c r="J45" s="35"/>
      <c r="K45" s="35"/>
      <c r="L45" s="35"/>
      <c r="M45" s="35"/>
      <c r="N45" s="35"/>
      <c r="O45" s="36"/>
      <c r="P45" s="36"/>
    </row>
    <row r="46" spans="1:16" s="37" customFormat="1" ht="19.5" customHeight="1">
      <c r="A46" s="61" t="s">
        <v>47</v>
      </c>
      <c r="B46" s="62" t="s">
        <v>48</v>
      </c>
      <c r="C46" s="59">
        <f>C47+C51+C52</f>
        <v>-40609.619999999995</v>
      </c>
      <c r="D46" s="59">
        <f>D47+D51+D52</f>
        <v>-50000</v>
      </c>
      <c r="E46" s="59">
        <f>E47+E51+E52</f>
        <v>-50000</v>
      </c>
      <c r="F46" s="58">
        <f t="shared" si="2"/>
        <v>-90609.62</v>
      </c>
      <c r="G46" s="35"/>
      <c r="H46" s="21"/>
      <c r="I46" s="35"/>
      <c r="J46" s="35"/>
      <c r="K46" s="35"/>
      <c r="L46" s="35"/>
      <c r="M46" s="35"/>
      <c r="N46" s="35"/>
      <c r="O46" s="36"/>
      <c r="P46" s="36"/>
    </row>
    <row r="47" spans="1:16" ht="68.25" customHeight="1">
      <c r="A47" s="61" t="s">
        <v>45</v>
      </c>
      <c r="B47" s="62" t="s">
        <v>53</v>
      </c>
      <c r="C47" s="59">
        <f>C48+C50+C49</f>
        <v>-40609.619999999995</v>
      </c>
      <c r="D47" s="59"/>
      <c r="E47" s="59"/>
      <c r="F47" s="58">
        <f t="shared" si="2"/>
        <v>-40609.619999999995</v>
      </c>
      <c r="G47" s="26"/>
      <c r="H47" s="27"/>
      <c r="I47" s="26"/>
      <c r="J47" s="26"/>
      <c r="K47" s="26"/>
      <c r="L47" s="26"/>
      <c r="M47" s="26"/>
      <c r="N47" s="26"/>
      <c r="O47" s="5"/>
      <c r="P47" s="5"/>
    </row>
    <row r="48" spans="1:16" ht="17.25" customHeight="1">
      <c r="A48" s="61"/>
      <c r="B48" s="62" t="s">
        <v>52</v>
      </c>
      <c r="C48" s="59">
        <v>-29800</v>
      </c>
      <c r="D48" s="59"/>
      <c r="E48" s="59"/>
      <c r="F48" s="58">
        <f t="shared" si="2"/>
        <v>-29800</v>
      </c>
      <c r="G48" s="26"/>
      <c r="H48" s="27"/>
      <c r="I48" s="26"/>
      <c r="J48" s="26"/>
      <c r="K48" s="26"/>
      <c r="L48" s="26"/>
      <c r="M48" s="26"/>
      <c r="N48" s="26"/>
      <c r="O48" s="5"/>
      <c r="P48" s="5"/>
    </row>
    <row r="49" spans="1:16" ht="17.25" customHeight="1">
      <c r="A49" s="61"/>
      <c r="B49" s="62" t="s">
        <v>57</v>
      </c>
      <c r="C49" s="59">
        <v>-23609.62</v>
      </c>
      <c r="D49" s="59"/>
      <c r="E49" s="59"/>
      <c r="F49" s="58">
        <f t="shared" si="2"/>
        <v>-23609.62</v>
      </c>
      <c r="G49" s="26"/>
      <c r="H49" s="27"/>
      <c r="I49" s="26"/>
      <c r="J49" s="26"/>
      <c r="K49" s="26"/>
      <c r="L49" s="26"/>
      <c r="M49" s="26"/>
      <c r="N49" s="26"/>
      <c r="O49" s="5"/>
      <c r="P49" s="5"/>
    </row>
    <row r="50" spans="1:16" ht="17.25" customHeight="1">
      <c r="A50" s="61"/>
      <c r="B50" s="42" t="s">
        <v>49</v>
      </c>
      <c r="C50" s="59">
        <v>12800</v>
      </c>
      <c r="D50" s="59"/>
      <c r="E50" s="60"/>
      <c r="F50" s="58">
        <f t="shared" si="2"/>
        <v>12800</v>
      </c>
      <c r="G50" s="26"/>
      <c r="H50" s="41"/>
      <c r="I50" s="26"/>
      <c r="J50" s="26"/>
      <c r="K50" s="26"/>
      <c r="L50" s="26"/>
      <c r="M50" s="26"/>
      <c r="N50" s="26"/>
      <c r="O50" s="5"/>
      <c r="P50" s="5"/>
    </row>
    <row r="51" spans="1:16" ht="63">
      <c r="A51" s="61" t="s">
        <v>45</v>
      </c>
      <c r="B51" s="62" t="s">
        <v>50</v>
      </c>
      <c r="C51" s="59"/>
      <c r="D51" s="59">
        <v>-100000</v>
      </c>
      <c r="E51" s="59">
        <v>-100000</v>
      </c>
      <c r="F51" s="58">
        <f>C51+D51</f>
        <v>-100000</v>
      </c>
      <c r="G51" s="26"/>
      <c r="H51" s="27"/>
      <c r="I51" s="26"/>
      <c r="J51" s="26"/>
      <c r="K51" s="26"/>
      <c r="L51" s="26"/>
      <c r="M51" s="26"/>
      <c r="N51" s="26"/>
      <c r="O51" s="5"/>
      <c r="P51" s="5"/>
    </row>
    <row r="52" spans="1:16" ht="63">
      <c r="A52" s="61" t="s">
        <v>45</v>
      </c>
      <c r="B52" s="62" t="s">
        <v>54</v>
      </c>
      <c r="C52" s="59"/>
      <c r="D52" s="59">
        <v>50000</v>
      </c>
      <c r="E52" s="59">
        <v>50000</v>
      </c>
      <c r="F52" s="58">
        <f>C52+D52</f>
        <v>50000</v>
      </c>
      <c r="G52" s="26"/>
      <c r="H52" s="27"/>
      <c r="I52" s="26"/>
      <c r="J52" s="26"/>
      <c r="K52" s="26"/>
      <c r="L52" s="26"/>
      <c r="M52" s="26"/>
      <c r="N52" s="26"/>
      <c r="O52" s="5"/>
      <c r="P52" s="5"/>
    </row>
    <row r="53" spans="1:16" ht="189">
      <c r="A53" s="61" t="s">
        <v>55</v>
      </c>
      <c r="B53" s="62" t="s">
        <v>56</v>
      </c>
      <c r="C53" s="59">
        <v>11698700</v>
      </c>
      <c r="D53" s="59">
        <v>85796100</v>
      </c>
      <c r="E53" s="59"/>
      <c r="F53" s="58">
        <f>C53+D53</f>
        <v>97494800</v>
      </c>
      <c r="G53" s="26"/>
      <c r="H53" s="27"/>
      <c r="I53" s="26"/>
      <c r="J53" s="26"/>
      <c r="K53" s="26"/>
      <c r="L53" s="26"/>
      <c r="M53" s="26"/>
      <c r="N53" s="26"/>
      <c r="O53" s="5"/>
      <c r="P53" s="5"/>
    </row>
    <row r="54" spans="1:16" ht="19.5" customHeight="1">
      <c r="A54" s="43"/>
      <c r="B54" s="44" t="s">
        <v>42</v>
      </c>
      <c r="C54" s="64">
        <f>C41+C40</f>
        <v>11718090.380000001</v>
      </c>
      <c r="D54" s="64">
        <f>D41+D40</f>
        <v>85746100</v>
      </c>
      <c r="E54" s="64">
        <f>E41+E40</f>
        <v>-50000</v>
      </c>
      <c r="F54" s="64">
        <f>F41+F40</f>
        <v>97464190.379999995</v>
      </c>
      <c r="G54" s="26"/>
      <c r="H54" s="27"/>
      <c r="I54" s="26"/>
      <c r="J54" s="26"/>
      <c r="K54" s="26"/>
      <c r="L54" s="26"/>
      <c r="M54" s="26"/>
      <c r="N54" s="26"/>
      <c r="O54" s="5"/>
      <c r="P54" s="5"/>
    </row>
    <row r="55" spans="1:16" ht="113.25" customHeight="1">
      <c r="A55" s="69"/>
      <c r="B55" s="70"/>
      <c r="C55" s="71"/>
      <c r="D55" s="72"/>
      <c r="E55" s="72"/>
      <c r="F55" s="72"/>
      <c r="G55" s="26"/>
      <c r="H55" s="27"/>
      <c r="I55" s="26"/>
      <c r="J55" s="26"/>
      <c r="K55" s="26"/>
      <c r="L55" s="26"/>
      <c r="M55" s="26"/>
      <c r="N55" s="26"/>
      <c r="O55" s="5"/>
      <c r="P55" s="5"/>
    </row>
    <row r="56" spans="1:16" ht="25.5" customHeight="1">
      <c r="A56" s="435" t="s">
        <v>58</v>
      </c>
      <c r="B56" s="435"/>
      <c r="C56" s="72"/>
      <c r="D56" s="73"/>
      <c r="E56" s="436" t="s">
        <v>59</v>
      </c>
      <c r="F56" s="436"/>
      <c r="G56" s="26"/>
      <c r="H56" s="27"/>
      <c r="I56" s="26"/>
      <c r="J56" s="26"/>
      <c r="K56" s="26"/>
      <c r="L56" s="26"/>
      <c r="M56" s="26"/>
      <c r="N56" s="26"/>
      <c r="O56" s="5"/>
      <c r="P56" s="5"/>
    </row>
    <row r="57" spans="1:16">
      <c r="A57" s="47"/>
      <c r="B57" s="46"/>
      <c r="C57" s="47"/>
      <c r="D57" s="26"/>
      <c r="E57" s="26"/>
      <c r="F57" s="26"/>
      <c r="G57" s="26"/>
      <c r="H57" s="27"/>
      <c r="I57" s="26"/>
      <c r="J57" s="26"/>
      <c r="K57" s="26"/>
      <c r="L57" s="26"/>
      <c r="M57" s="26"/>
      <c r="N57" s="26"/>
      <c r="O57" s="5"/>
      <c r="P57" s="5"/>
    </row>
    <row r="58" spans="1:16">
      <c r="A58" s="47"/>
      <c r="B58" s="46"/>
      <c r="C58" s="47"/>
      <c r="D58" s="26"/>
      <c r="E58" s="26"/>
      <c r="F58" s="26"/>
      <c r="G58" s="26"/>
      <c r="H58" s="27"/>
      <c r="I58" s="26"/>
      <c r="J58" s="26"/>
      <c r="K58" s="26"/>
      <c r="L58" s="26"/>
      <c r="M58" s="26"/>
      <c r="N58" s="26"/>
      <c r="O58" s="5"/>
      <c r="P58" s="5"/>
    </row>
    <row r="59" spans="1:16">
      <c r="A59" s="47"/>
      <c r="B59" s="46"/>
      <c r="C59" s="47"/>
      <c r="D59" s="26"/>
      <c r="E59" s="26"/>
      <c r="F59" s="26"/>
      <c r="G59" s="26"/>
      <c r="H59" s="27"/>
      <c r="I59" s="26"/>
      <c r="J59" s="26"/>
      <c r="K59" s="26"/>
      <c r="L59" s="26"/>
      <c r="M59" s="26"/>
      <c r="N59" s="26"/>
      <c r="O59" s="5"/>
      <c r="P59" s="5"/>
    </row>
    <row r="60" spans="1:16">
      <c r="A60" s="47"/>
      <c r="B60" s="46"/>
      <c r="C60" s="47"/>
      <c r="D60" s="26"/>
      <c r="E60" s="26"/>
      <c r="F60" s="26"/>
      <c r="G60" s="26"/>
      <c r="H60" s="27"/>
      <c r="I60" s="26"/>
      <c r="J60" s="26"/>
      <c r="K60" s="26"/>
      <c r="L60" s="26"/>
      <c r="M60" s="26"/>
      <c r="N60" s="26"/>
      <c r="O60" s="5"/>
      <c r="P60" s="5"/>
    </row>
    <row r="61" spans="1:16">
      <c r="A61" s="47"/>
      <c r="B61" s="46"/>
      <c r="C61" s="47"/>
      <c r="D61" s="26"/>
      <c r="E61" s="26"/>
      <c r="F61" s="26"/>
      <c r="G61" s="26"/>
      <c r="H61" s="27"/>
      <c r="I61" s="26"/>
      <c r="J61" s="26"/>
      <c r="K61" s="26"/>
      <c r="L61" s="26"/>
      <c r="M61" s="26"/>
      <c r="N61" s="26"/>
      <c r="O61" s="5"/>
      <c r="P61" s="5"/>
    </row>
    <row r="62" spans="1:16">
      <c r="A62" s="47"/>
      <c r="B62" s="46"/>
      <c r="C62" s="47"/>
      <c r="D62" s="26"/>
      <c r="E62" s="26"/>
      <c r="F62" s="26"/>
      <c r="G62" s="26"/>
      <c r="H62" s="27"/>
      <c r="I62" s="26"/>
      <c r="J62" s="26"/>
      <c r="K62" s="26"/>
      <c r="L62" s="26"/>
      <c r="M62" s="26"/>
      <c r="N62" s="26"/>
      <c r="O62" s="5"/>
      <c r="P62" s="5"/>
    </row>
    <row r="63" spans="1:16">
      <c r="A63" s="47"/>
      <c r="B63" s="46"/>
      <c r="C63" s="47"/>
      <c r="D63" s="26"/>
      <c r="E63" s="26"/>
      <c r="F63" s="26"/>
      <c r="G63" s="26"/>
      <c r="H63" s="27"/>
      <c r="I63" s="26"/>
      <c r="J63" s="26"/>
      <c r="K63" s="26"/>
      <c r="L63" s="26"/>
      <c r="M63" s="26"/>
      <c r="N63" s="26"/>
      <c r="O63" s="5"/>
      <c r="P63" s="5"/>
    </row>
    <row r="64" spans="1:16">
      <c r="A64" s="47"/>
      <c r="B64" s="46"/>
      <c r="C64" s="47"/>
      <c r="D64" s="26"/>
      <c r="E64" s="26"/>
      <c r="F64" s="26"/>
      <c r="G64" s="26"/>
      <c r="H64" s="27"/>
      <c r="I64" s="26"/>
      <c r="J64" s="26"/>
      <c r="K64" s="26"/>
      <c r="L64" s="26"/>
      <c r="M64" s="26"/>
      <c r="N64" s="26"/>
      <c r="O64" s="5"/>
      <c r="P64" s="5"/>
    </row>
    <row r="65" spans="1:18">
      <c r="A65" s="47"/>
      <c r="B65" s="46"/>
      <c r="C65" s="47"/>
      <c r="D65" s="26"/>
      <c r="E65" s="26"/>
      <c r="F65" s="26"/>
      <c r="G65" s="26"/>
      <c r="H65" s="27"/>
      <c r="I65" s="26"/>
      <c r="J65" s="26"/>
      <c r="K65" s="26"/>
      <c r="L65" s="26"/>
      <c r="M65" s="26"/>
      <c r="N65" s="26"/>
      <c r="O65" s="5"/>
      <c r="P65" s="5"/>
    </row>
    <row r="66" spans="1:18">
      <c r="A66" s="47"/>
      <c r="B66" s="46"/>
      <c r="C66" s="47"/>
      <c r="D66" s="26"/>
      <c r="E66" s="26"/>
      <c r="F66" s="26"/>
      <c r="G66" s="26"/>
      <c r="H66" s="27"/>
      <c r="I66" s="26"/>
      <c r="J66" s="26"/>
      <c r="K66" s="26"/>
      <c r="L66" s="26"/>
      <c r="M66" s="26"/>
      <c r="N66" s="26"/>
      <c r="O66" s="5"/>
      <c r="P66" s="5"/>
    </row>
    <row r="67" spans="1:18">
      <c r="A67" s="47"/>
      <c r="B67" s="46"/>
      <c r="C67" s="47"/>
      <c r="D67" s="26"/>
      <c r="E67" s="26"/>
      <c r="F67" s="26"/>
      <c r="G67" s="26"/>
      <c r="H67" s="27"/>
      <c r="I67" s="26"/>
      <c r="J67" s="26"/>
      <c r="K67" s="26"/>
      <c r="L67" s="26"/>
      <c r="M67" s="26"/>
      <c r="N67" s="26"/>
      <c r="O67" s="5"/>
      <c r="P67" s="5"/>
    </row>
    <row r="68" spans="1:18">
      <c r="A68" s="47"/>
      <c r="B68" s="46"/>
      <c r="C68" s="47"/>
      <c r="D68" s="26"/>
      <c r="E68" s="26"/>
      <c r="F68" s="26"/>
      <c r="G68" s="26"/>
      <c r="H68" s="27"/>
      <c r="I68" s="26"/>
      <c r="J68" s="26"/>
      <c r="K68" s="26"/>
      <c r="L68" s="26"/>
      <c r="M68" s="26"/>
      <c r="N68" s="26"/>
      <c r="O68" s="5"/>
      <c r="P68" s="5"/>
    </row>
    <row r="69" spans="1:18">
      <c r="A69" s="47"/>
      <c r="B69" s="46"/>
      <c r="C69" s="47"/>
      <c r="D69" s="26"/>
      <c r="E69" s="26"/>
      <c r="F69" s="26"/>
      <c r="G69" s="26"/>
      <c r="H69" s="27"/>
      <c r="I69" s="26"/>
      <c r="J69" s="26"/>
      <c r="K69" s="26"/>
      <c r="L69" s="26"/>
      <c r="M69" s="26"/>
      <c r="N69" s="26"/>
      <c r="O69" s="5"/>
      <c r="P69" s="5"/>
    </row>
    <row r="70" spans="1:18">
      <c r="A70" s="47"/>
      <c r="B70" s="46"/>
      <c r="C70" s="47"/>
      <c r="D70" s="26"/>
      <c r="E70" s="26"/>
      <c r="F70" s="26"/>
      <c r="G70" s="26"/>
      <c r="H70" s="27"/>
      <c r="I70" s="26"/>
      <c r="J70" s="26"/>
      <c r="K70" s="26"/>
      <c r="L70" s="26"/>
      <c r="M70" s="26"/>
      <c r="N70" s="26"/>
      <c r="O70" s="5"/>
      <c r="P70" s="5"/>
    </row>
    <row r="71" spans="1:18">
      <c r="A71" s="47"/>
      <c r="B71" s="46"/>
      <c r="C71" s="47"/>
      <c r="D71" s="26"/>
      <c r="E71" s="26"/>
      <c r="F71" s="26"/>
      <c r="G71" s="26"/>
      <c r="H71" s="27"/>
      <c r="I71" s="26"/>
      <c r="J71" s="26"/>
      <c r="K71" s="26"/>
      <c r="L71" s="26"/>
      <c r="M71" s="26"/>
      <c r="N71" s="26"/>
      <c r="O71" s="5"/>
      <c r="P71" s="5"/>
      <c r="Q71" s="5"/>
      <c r="R71" s="5"/>
    </row>
    <row r="72" spans="1:18">
      <c r="A72" s="47"/>
      <c r="B72" s="46"/>
      <c r="C72" s="47"/>
      <c r="D72" s="26"/>
      <c r="E72" s="26"/>
      <c r="F72" s="26"/>
      <c r="G72" s="26"/>
      <c r="H72" s="27"/>
      <c r="I72" s="26"/>
      <c r="J72" s="26"/>
      <c r="K72" s="26"/>
      <c r="L72" s="26"/>
      <c r="M72" s="26"/>
      <c r="N72" s="26"/>
      <c r="O72" s="5"/>
      <c r="P72" s="5"/>
      <c r="Q72" s="5"/>
      <c r="R72" s="5"/>
    </row>
    <row r="73" spans="1:18">
      <c r="A73" s="47"/>
      <c r="B73" s="46"/>
      <c r="C73" s="47"/>
      <c r="D73" s="26"/>
      <c r="E73" s="26"/>
      <c r="F73" s="26"/>
      <c r="G73" s="26"/>
      <c r="H73" s="27"/>
      <c r="I73" s="26"/>
      <c r="J73" s="26"/>
      <c r="K73" s="26"/>
      <c r="L73" s="26"/>
      <c r="M73" s="26"/>
      <c r="N73" s="26"/>
      <c r="O73" s="5"/>
      <c r="P73" s="5"/>
      <c r="Q73" s="5"/>
      <c r="R73" s="5"/>
    </row>
    <row r="74" spans="1:18">
      <c r="A74" s="47"/>
      <c r="B74" s="46"/>
      <c r="C74" s="47"/>
      <c r="D74" s="26"/>
      <c r="E74" s="26"/>
      <c r="F74" s="26"/>
      <c r="G74" s="48"/>
      <c r="H74" s="27"/>
      <c r="I74" s="26"/>
      <c r="J74" s="26"/>
      <c r="K74" s="26"/>
      <c r="L74" s="26"/>
      <c r="M74" s="26"/>
      <c r="N74" s="26"/>
      <c r="O74" s="5"/>
      <c r="P74" s="5"/>
      <c r="Q74" s="5"/>
      <c r="R74" s="5"/>
    </row>
    <row r="75" spans="1:18">
      <c r="A75" s="47"/>
      <c r="B75" s="46"/>
      <c r="C75" s="47"/>
      <c r="D75" s="26"/>
      <c r="E75" s="26"/>
      <c r="F75" s="26"/>
      <c r="G75" s="26"/>
      <c r="H75" s="27"/>
      <c r="I75" s="26"/>
      <c r="J75" s="26"/>
      <c r="K75" s="26"/>
      <c r="L75" s="26"/>
      <c r="M75" s="26"/>
      <c r="N75" s="26"/>
      <c r="O75" s="5"/>
      <c r="P75" s="5"/>
      <c r="Q75" s="5"/>
      <c r="R75" s="5"/>
    </row>
    <row r="76" spans="1:18">
      <c r="A76" s="47"/>
      <c r="B76" s="46"/>
      <c r="C76" s="47"/>
      <c r="D76" s="26"/>
      <c r="E76" s="26"/>
      <c r="F76" s="26"/>
      <c r="G76" s="26"/>
      <c r="H76" s="27"/>
      <c r="I76" s="26"/>
      <c r="J76" s="26"/>
      <c r="K76" s="26"/>
      <c r="L76" s="26"/>
      <c r="M76" s="26"/>
      <c r="N76" s="26"/>
      <c r="O76" s="5"/>
      <c r="P76" s="5"/>
      <c r="Q76" s="5"/>
      <c r="R76" s="5"/>
    </row>
    <row r="77" spans="1:18">
      <c r="A77" s="47"/>
      <c r="B77" s="46"/>
      <c r="C77" s="47"/>
      <c r="D77" s="26"/>
      <c r="E77" s="26"/>
      <c r="F77" s="26"/>
      <c r="G77" s="26"/>
      <c r="H77" s="27"/>
      <c r="I77" s="26"/>
      <c r="J77" s="26"/>
      <c r="K77" s="26"/>
      <c r="L77" s="26"/>
      <c r="M77" s="26"/>
      <c r="N77" s="26"/>
      <c r="O77" s="5"/>
      <c r="P77" s="5"/>
      <c r="Q77" s="5"/>
      <c r="R77" s="5"/>
    </row>
    <row r="78" spans="1:18">
      <c r="A78" s="47"/>
      <c r="B78" s="46"/>
      <c r="C78" s="47"/>
      <c r="D78" s="26"/>
      <c r="E78" s="26"/>
      <c r="F78" s="26"/>
      <c r="G78" s="26"/>
      <c r="H78" s="27"/>
      <c r="I78" s="26"/>
      <c r="J78" s="26"/>
      <c r="K78" s="26"/>
      <c r="L78" s="26"/>
      <c r="M78" s="26"/>
      <c r="N78" s="26"/>
      <c r="O78" s="5"/>
      <c r="P78" s="5"/>
      <c r="Q78" s="5"/>
      <c r="R78" s="5"/>
    </row>
    <row r="79" spans="1:18">
      <c r="A79" s="47"/>
      <c r="B79" s="46"/>
      <c r="C79" s="47"/>
      <c r="D79" s="26"/>
      <c r="E79" s="26"/>
      <c r="F79" s="26"/>
      <c r="G79" s="26"/>
      <c r="H79" s="27"/>
      <c r="I79" s="26"/>
      <c r="J79" s="26"/>
      <c r="K79" s="26"/>
      <c r="L79" s="26"/>
      <c r="M79" s="26"/>
      <c r="N79" s="26"/>
      <c r="O79" s="5"/>
      <c r="P79" s="5"/>
      <c r="Q79" s="5"/>
      <c r="R79" s="5"/>
    </row>
    <row r="80" spans="1:18">
      <c r="A80" s="47"/>
      <c r="B80" s="46"/>
      <c r="C80" s="47"/>
      <c r="D80" s="26"/>
      <c r="E80" s="26"/>
      <c r="F80" s="26"/>
      <c r="G80" s="26"/>
      <c r="H80" s="27"/>
      <c r="I80" s="26"/>
      <c r="J80" s="26"/>
      <c r="K80" s="26"/>
      <c r="L80" s="26"/>
      <c r="M80" s="26"/>
      <c r="N80" s="26"/>
      <c r="O80" s="5"/>
      <c r="P80" s="5"/>
      <c r="Q80" s="5"/>
      <c r="R80" s="5"/>
    </row>
    <row r="81" spans="1:18">
      <c r="A81" s="47"/>
      <c r="B81" s="46"/>
      <c r="C81" s="47"/>
      <c r="D81" s="26"/>
      <c r="E81" s="26"/>
      <c r="F81" s="26"/>
      <c r="G81" s="26"/>
      <c r="H81" s="27"/>
      <c r="I81" s="26"/>
      <c r="J81" s="26"/>
      <c r="K81" s="26"/>
      <c r="L81" s="26"/>
      <c r="M81" s="26"/>
      <c r="N81" s="26"/>
      <c r="O81" s="5"/>
      <c r="P81" s="5"/>
      <c r="Q81" s="5"/>
      <c r="R81" s="5"/>
    </row>
    <row r="82" spans="1:18">
      <c r="A82" s="47"/>
      <c r="B82" s="46"/>
      <c r="C82" s="47"/>
      <c r="D82" s="26"/>
      <c r="E82" s="26"/>
      <c r="F82" s="26"/>
      <c r="G82" s="26"/>
      <c r="H82" s="27"/>
      <c r="I82" s="26"/>
      <c r="J82" s="26"/>
      <c r="K82" s="26"/>
      <c r="L82" s="26"/>
      <c r="M82" s="26"/>
      <c r="N82" s="26"/>
      <c r="O82" s="5"/>
      <c r="P82" s="5"/>
      <c r="Q82" s="5"/>
      <c r="R82" s="5"/>
    </row>
    <row r="83" spans="1:18">
      <c r="A83" s="47"/>
      <c r="B83" s="46"/>
      <c r="C83" s="47"/>
      <c r="D83" s="26"/>
      <c r="E83" s="26"/>
      <c r="F83" s="26"/>
      <c r="G83" s="26"/>
      <c r="H83" s="27"/>
      <c r="I83" s="26"/>
      <c r="J83" s="26"/>
      <c r="K83" s="26"/>
      <c r="L83" s="26"/>
      <c r="M83" s="26"/>
      <c r="N83" s="26"/>
      <c r="O83" s="5"/>
      <c r="P83" s="5"/>
      <c r="Q83" s="5"/>
      <c r="R83" s="5"/>
    </row>
    <row r="84" spans="1:18">
      <c r="A84" s="47"/>
      <c r="B84" s="46"/>
      <c r="C84" s="47"/>
      <c r="D84" s="26"/>
      <c r="E84" s="26"/>
      <c r="F84" s="26"/>
      <c r="G84" s="26"/>
      <c r="H84" s="27"/>
      <c r="I84" s="26"/>
      <c r="J84" s="26"/>
      <c r="K84" s="26"/>
      <c r="L84" s="26"/>
      <c r="M84" s="26"/>
      <c r="N84" s="26"/>
      <c r="O84" s="5"/>
      <c r="P84" s="5"/>
      <c r="Q84" s="5"/>
      <c r="R84" s="5"/>
    </row>
    <row r="85" spans="1:18">
      <c r="A85" s="47"/>
      <c r="B85" s="46"/>
      <c r="C85" s="47"/>
      <c r="D85" s="26"/>
      <c r="E85" s="26"/>
      <c r="F85" s="26"/>
      <c r="G85" s="26"/>
      <c r="H85" s="27"/>
      <c r="I85" s="26"/>
      <c r="J85" s="26"/>
      <c r="K85" s="26"/>
      <c r="L85" s="26"/>
      <c r="M85" s="26"/>
      <c r="N85" s="26"/>
      <c r="O85" s="5"/>
      <c r="P85" s="5"/>
      <c r="Q85" s="5"/>
      <c r="R85" s="5"/>
    </row>
    <row r="86" spans="1:18">
      <c r="A86" s="47"/>
      <c r="B86" s="46"/>
      <c r="C86" s="47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6"/>
      <c r="O86" s="5"/>
      <c r="P86" s="5"/>
      <c r="Q86" s="5"/>
      <c r="R86" s="5"/>
    </row>
    <row r="87" spans="1:18">
      <c r="A87" s="47"/>
      <c r="B87" s="46"/>
      <c r="C87" s="47"/>
      <c r="D87" s="26"/>
      <c r="E87" s="26"/>
      <c r="F87" s="26"/>
      <c r="G87" s="26"/>
      <c r="H87" s="27"/>
      <c r="I87" s="26"/>
      <c r="J87" s="26"/>
      <c r="K87" s="26"/>
      <c r="L87" s="26"/>
      <c r="M87" s="26"/>
      <c r="N87" s="26"/>
      <c r="O87" s="5"/>
      <c r="P87" s="5"/>
      <c r="Q87" s="5"/>
      <c r="R87" s="5"/>
    </row>
    <row r="88" spans="1:18">
      <c r="A88" s="47"/>
      <c r="B88" s="46"/>
      <c r="C88" s="47"/>
      <c r="D88" s="26"/>
      <c r="E88" s="26"/>
      <c r="F88" s="26"/>
      <c r="G88" s="26"/>
      <c r="H88" s="27"/>
      <c r="I88" s="26"/>
      <c r="J88" s="26"/>
      <c r="K88" s="26"/>
      <c r="L88" s="26"/>
      <c r="M88" s="26"/>
      <c r="N88" s="26"/>
      <c r="O88" s="5"/>
      <c r="P88" s="5"/>
      <c r="Q88" s="5"/>
      <c r="R88" s="5"/>
    </row>
    <row r="89" spans="1:18">
      <c r="A89" s="47"/>
      <c r="B89" s="49"/>
      <c r="C89" s="47"/>
      <c r="D89" s="26"/>
      <c r="E89" s="26"/>
      <c r="F89" s="26"/>
      <c r="G89" s="26"/>
      <c r="H89" s="27"/>
      <c r="I89" s="26"/>
      <c r="J89" s="26"/>
      <c r="K89" s="26"/>
      <c r="L89" s="26"/>
      <c r="M89" s="26"/>
      <c r="N89" s="26"/>
      <c r="O89" s="5"/>
      <c r="P89" s="5"/>
      <c r="Q89" s="5"/>
      <c r="R89" s="5"/>
    </row>
    <row r="90" spans="1:18">
      <c r="A90" s="47"/>
      <c r="B90" s="46"/>
      <c r="C90" s="47"/>
      <c r="D90" s="26"/>
      <c r="E90" s="26"/>
      <c r="F90" s="26"/>
      <c r="G90" s="26"/>
      <c r="H90" s="27"/>
      <c r="I90" s="26"/>
      <c r="J90" s="26"/>
      <c r="K90" s="26"/>
      <c r="L90" s="26"/>
      <c r="M90" s="26"/>
      <c r="N90" s="26"/>
      <c r="O90" s="5"/>
      <c r="P90" s="5"/>
      <c r="Q90" s="5"/>
      <c r="R90" s="5"/>
    </row>
    <row r="91" spans="1:18">
      <c r="A91" s="47"/>
      <c r="B91" s="46"/>
      <c r="C91" s="47"/>
      <c r="D91" s="26"/>
      <c r="E91" s="26"/>
      <c r="F91" s="26"/>
      <c r="G91" s="26"/>
      <c r="H91" s="27"/>
      <c r="I91" s="26"/>
      <c r="J91" s="26"/>
      <c r="K91" s="26"/>
      <c r="L91" s="26"/>
      <c r="M91" s="26"/>
      <c r="N91" s="26"/>
      <c r="O91" s="5"/>
      <c r="P91" s="5"/>
      <c r="Q91" s="5"/>
      <c r="R91" s="5"/>
    </row>
    <row r="92" spans="1:18">
      <c r="A92" s="47"/>
      <c r="B92" s="46"/>
      <c r="C92" s="47"/>
      <c r="D92" s="26"/>
      <c r="E92" s="26"/>
      <c r="F92" s="26"/>
      <c r="G92" s="26"/>
      <c r="H92" s="27"/>
      <c r="I92" s="26"/>
      <c r="J92" s="26"/>
      <c r="K92" s="26"/>
      <c r="L92" s="26"/>
      <c r="M92" s="26"/>
      <c r="N92" s="26"/>
      <c r="O92" s="5"/>
      <c r="P92" s="5"/>
      <c r="Q92" s="5"/>
      <c r="R92" s="5"/>
    </row>
    <row r="93" spans="1:18">
      <c r="A93" s="47"/>
      <c r="B93" s="46"/>
      <c r="C93" s="47"/>
      <c r="D93" s="26"/>
      <c r="E93" s="26"/>
      <c r="F93" s="26"/>
      <c r="G93" s="26"/>
      <c r="H93" s="27"/>
      <c r="I93" s="26"/>
      <c r="J93" s="26"/>
      <c r="K93" s="26"/>
      <c r="L93" s="26"/>
      <c r="M93" s="26"/>
      <c r="N93" s="26"/>
      <c r="O93" s="5"/>
      <c r="P93" s="5"/>
      <c r="Q93" s="5"/>
      <c r="R93" s="5"/>
    </row>
    <row r="94" spans="1:18">
      <c r="A94" s="47"/>
      <c r="B94" s="46"/>
      <c r="C94" s="47"/>
      <c r="D94" s="26"/>
      <c r="E94" s="26"/>
      <c r="F94" s="26"/>
      <c r="G94" s="26"/>
      <c r="H94" s="27"/>
      <c r="I94" s="26"/>
      <c r="J94" s="26"/>
      <c r="K94" s="26"/>
      <c r="L94" s="26"/>
      <c r="M94" s="26"/>
      <c r="N94" s="26"/>
      <c r="O94" s="5"/>
      <c r="P94" s="5"/>
      <c r="Q94" s="5"/>
      <c r="R94" s="5"/>
    </row>
    <row r="95" spans="1:18">
      <c r="A95" s="47"/>
      <c r="B95" s="49"/>
      <c r="C95" s="47"/>
      <c r="D95" s="26"/>
      <c r="E95" s="26"/>
      <c r="F95" s="26"/>
      <c r="G95" s="26"/>
      <c r="H95" s="27"/>
      <c r="I95" s="26"/>
      <c r="J95" s="26"/>
      <c r="K95" s="26"/>
      <c r="L95" s="26"/>
      <c r="M95" s="26"/>
      <c r="N95" s="26"/>
      <c r="O95" s="5"/>
      <c r="P95" s="5"/>
      <c r="Q95" s="5"/>
      <c r="R95" s="5"/>
    </row>
    <row r="96" spans="1:18">
      <c r="A96" s="47"/>
      <c r="B96" s="46"/>
      <c r="C96" s="47"/>
      <c r="D96" s="26"/>
      <c r="E96" s="26"/>
      <c r="F96" s="26"/>
      <c r="G96" s="26"/>
      <c r="H96" s="27"/>
      <c r="I96" s="26"/>
      <c r="J96" s="26"/>
      <c r="K96" s="26"/>
      <c r="L96" s="26"/>
      <c r="M96" s="26"/>
      <c r="N96" s="26"/>
      <c r="O96" s="5"/>
      <c r="P96" s="5"/>
      <c r="Q96" s="5"/>
      <c r="R96" s="5"/>
    </row>
    <row r="97" spans="1:18">
      <c r="A97" s="47"/>
      <c r="B97" s="46"/>
      <c r="C97" s="47"/>
      <c r="D97" s="26"/>
      <c r="E97" s="26"/>
      <c r="F97" s="26"/>
      <c r="G97" s="26"/>
      <c r="H97" s="27"/>
      <c r="I97" s="26"/>
      <c r="J97" s="26"/>
      <c r="K97" s="26"/>
      <c r="L97" s="26"/>
      <c r="M97" s="26"/>
      <c r="N97" s="26"/>
      <c r="O97" s="5"/>
      <c r="P97" s="5"/>
      <c r="Q97" s="5"/>
      <c r="R97" s="5"/>
    </row>
    <row r="98" spans="1:18">
      <c r="A98" s="47"/>
      <c r="B98" s="46"/>
      <c r="C98" s="47"/>
      <c r="D98" s="26"/>
      <c r="E98" s="26"/>
      <c r="F98" s="26"/>
      <c r="G98" s="26"/>
      <c r="H98" s="27"/>
      <c r="I98" s="26"/>
      <c r="J98" s="26"/>
      <c r="K98" s="26"/>
      <c r="L98" s="26"/>
      <c r="M98" s="26"/>
      <c r="N98" s="26"/>
      <c r="O98" s="5"/>
      <c r="P98" s="5"/>
      <c r="Q98" s="5"/>
      <c r="R98" s="5"/>
    </row>
    <row r="99" spans="1:18">
      <c r="A99" s="47"/>
      <c r="B99" s="46"/>
      <c r="C99" s="47"/>
      <c r="D99" s="26"/>
      <c r="E99" s="26"/>
      <c r="F99" s="26"/>
      <c r="G99" s="26"/>
      <c r="H99" s="27"/>
      <c r="I99" s="26"/>
      <c r="J99" s="26"/>
      <c r="K99" s="26"/>
      <c r="L99" s="26"/>
      <c r="M99" s="26"/>
      <c r="N99" s="26"/>
      <c r="O99" s="5"/>
      <c r="P99" s="5"/>
      <c r="Q99" s="5"/>
      <c r="R99" s="5"/>
    </row>
    <row r="100" spans="1:18">
      <c r="A100" s="47"/>
      <c r="B100" s="46"/>
      <c r="C100" s="47"/>
      <c r="D100" s="26"/>
      <c r="E100" s="26"/>
      <c r="F100" s="26"/>
      <c r="G100" s="26"/>
      <c r="H100" s="27"/>
      <c r="I100" s="26"/>
      <c r="J100" s="26"/>
      <c r="K100" s="26"/>
      <c r="L100" s="26"/>
      <c r="M100" s="26"/>
      <c r="N100" s="26"/>
      <c r="O100" s="5"/>
      <c r="P100" s="5"/>
      <c r="Q100" s="5"/>
      <c r="R100" s="5"/>
    </row>
    <row r="101" spans="1:18">
      <c r="A101" s="47"/>
      <c r="B101" s="46"/>
      <c r="C101" s="47"/>
      <c r="D101" s="26"/>
      <c r="E101" s="26"/>
      <c r="F101" s="26"/>
      <c r="G101" s="26"/>
      <c r="H101" s="27"/>
      <c r="I101" s="26"/>
      <c r="J101" s="26"/>
      <c r="K101" s="26"/>
      <c r="L101" s="26"/>
      <c r="M101" s="26"/>
      <c r="N101" s="26"/>
      <c r="O101" s="5"/>
      <c r="P101" s="5"/>
      <c r="Q101" s="5"/>
      <c r="R101" s="5"/>
    </row>
    <row r="102" spans="1:18">
      <c r="A102" s="47"/>
      <c r="B102" s="46"/>
      <c r="C102" s="47"/>
      <c r="D102" s="26"/>
      <c r="E102" s="26"/>
      <c r="F102" s="26"/>
      <c r="G102" s="26"/>
      <c r="H102" s="27"/>
      <c r="I102" s="26"/>
      <c r="J102" s="26"/>
      <c r="K102" s="26"/>
      <c r="L102" s="26"/>
      <c r="M102" s="26"/>
      <c r="N102" s="26"/>
      <c r="O102" s="5"/>
      <c r="P102" s="5"/>
      <c r="Q102" s="5"/>
      <c r="R102" s="5"/>
    </row>
    <row r="103" spans="1:18">
      <c r="A103" s="47"/>
      <c r="B103" s="46"/>
      <c r="C103" s="47"/>
      <c r="D103" s="26"/>
      <c r="E103" s="26"/>
      <c r="F103" s="26"/>
      <c r="G103" s="26"/>
      <c r="H103" s="27"/>
      <c r="I103" s="26"/>
      <c r="J103" s="26"/>
      <c r="K103" s="26"/>
      <c r="L103" s="26"/>
      <c r="M103" s="26"/>
      <c r="N103" s="26"/>
      <c r="O103" s="5"/>
      <c r="P103" s="5"/>
      <c r="Q103" s="5"/>
      <c r="R103" s="5"/>
    </row>
    <row r="104" spans="1:18">
      <c r="A104" s="47"/>
      <c r="B104" s="46"/>
      <c r="C104" s="47"/>
      <c r="D104" s="26"/>
      <c r="E104" s="26"/>
      <c r="F104" s="26"/>
      <c r="G104" s="26"/>
      <c r="H104" s="27"/>
      <c r="I104" s="26"/>
      <c r="J104" s="26"/>
      <c r="K104" s="26"/>
      <c r="L104" s="26"/>
      <c r="M104" s="26"/>
      <c r="N104" s="26"/>
      <c r="O104" s="5"/>
      <c r="P104" s="5"/>
      <c r="Q104" s="5"/>
      <c r="R104" s="5"/>
    </row>
    <row r="105" spans="1:18">
      <c r="A105" s="47"/>
      <c r="B105" s="46"/>
      <c r="C105" s="47"/>
      <c r="D105" s="26"/>
      <c r="E105" s="26"/>
      <c r="F105" s="26"/>
      <c r="G105" s="26"/>
      <c r="H105" s="27"/>
      <c r="I105" s="26"/>
      <c r="J105" s="26"/>
      <c r="K105" s="26"/>
      <c r="L105" s="26"/>
      <c r="M105" s="26"/>
      <c r="N105" s="26"/>
      <c r="O105" s="5"/>
      <c r="P105" s="5"/>
      <c r="Q105" s="5"/>
      <c r="R105" s="5"/>
    </row>
    <row r="106" spans="1:18">
      <c r="A106" s="47"/>
      <c r="B106" s="46"/>
      <c r="C106" s="47"/>
      <c r="D106" s="26"/>
      <c r="E106" s="26"/>
      <c r="F106" s="26"/>
      <c r="G106" s="26"/>
      <c r="H106" s="27"/>
      <c r="I106" s="26"/>
      <c r="J106" s="26"/>
      <c r="K106" s="26"/>
      <c r="L106" s="26"/>
      <c r="M106" s="26"/>
      <c r="N106" s="26"/>
      <c r="O106" s="5"/>
      <c r="P106" s="5"/>
      <c r="Q106" s="5"/>
      <c r="R106" s="5"/>
    </row>
    <row r="107" spans="1:18">
      <c r="A107" s="47"/>
      <c r="B107" s="46"/>
      <c r="C107" s="50"/>
      <c r="D107" s="5"/>
      <c r="E107" s="5"/>
      <c r="F107" s="5"/>
      <c r="G107" s="5"/>
      <c r="H107" s="6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47"/>
      <c r="B108" s="46"/>
      <c r="C108" s="50"/>
      <c r="D108" s="5"/>
      <c r="E108" s="5"/>
      <c r="F108" s="5"/>
      <c r="G108" s="5"/>
      <c r="H108" s="6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47"/>
      <c r="B109" s="45"/>
      <c r="C109" s="51"/>
      <c r="D109" s="5"/>
      <c r="E109" s="5"/>
      <c r="F109" s="5"/>
      <c r="G109" s="5"/>
      <c r="H109" s="6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47"/>
      <c r="B110" s="45"/>
      <c r="C110" s="51"/>
      <c r="D110" s="5"/>
      <c r="E110" s="5"/>
      <c r="F110" s="5"/>
      <c r="G110" s="5"/>
      <c r="H110" s="6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47"/>
      <c r="B111" s="52"/>
      <c r="C111" s="51"/>
      <c r="D111" s="5"/>
      <c r="E111" s="5"/>
      <c r="F111" s="5"/>
      <c r="G111" s="5"/>
      <c r="H111" s="6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3"/>
      <c r="B112" s="52"/>
      <c r="C112" s="51"/>
      <c r="D112" s="5"/>
      <c r="E112" s="5"/>
      <c r="F112" s="5"/>
      <c r="G112" s="5"/>
      <c r="H112" s="6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3"/>
      <c r="B113" s="45"/>
      <c r="C113" s="51"/>
      <c r="D113" s="5"/>
      <c r="E113" s="5"/>
      <c r="F113" s="5"/>
      <c r="G113" s="5"/>
      <c r="H113" s="6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3"/>
      <c r="B114" s="45"/>
      <c r="C114" s="51"/>
      <c r="D114" s="5"/>
      <c r="E114" s="5"/>
      <c r="F114" s="5"/>
      <c r="G114" s="5"/>
      <c r="H114" s="6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53"/>
      <c r="B115" s="45"/>
      <c r="C115" s="51"/>
      <c r="D115" s="5"/>
      <c r="E115" s="5"/>
      <c r="F115" s="5"/>
      <c r="G115" s="5"/>
      <c r="H115" s="6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3"/>
      <c r="B116" s="45"/>
      <c r="C116" s="51"/>
      <c r="D116" s="5"/>
      <c r="E116" s="5"/>
      <c r="F116" s="5"/>
      <c r="G116" s="5"/>
      <c r="H116" s="6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3"/>
      <c r="B117" s="45"/>
      <c r="C117" s="51"/>
      <c r="D117" s="5"/>
      <c r="E117" s="5"/>
      <c r="F117" s="5"/>
      <c r="G117" s="5"/>
      <c r="H117" s="6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3"/>
      <c r="B118" s="45"/>
      <c r="C118" s="51"/>
      <c r="D118" s="5"/>
      <c r="E118" s="5"/>
      <c r="F118" s="5"/>
      <c r="G118" s="5"/>
      <c r="H118" s="6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3"/>
      <c r="B119" s="45"/>
      <c r="C119" s="51"/>
      <c r="D119" s="5"/>
      <c r="E119" s="5"/>
      <c r="F119" s="5"/>
      <c r="G119" s="5"/>
      <c r="H119" s="6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3"/>
      <c r="B120" s="45"/>
      <c r="C120" s="51"/>
      <c r="D120" s="5"/>
      <c r="E120" s="5"/>
      <c r="F120" s="5"/>
      <c r="G120" s="5"/>
      <c r="H120" s="6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53"/>
      <c r="B121" s="45"/>
      <c r="C121" s="51"/>
      <c r="D121" s="5"/>
      <c r="E121" s="5"/>
      <c r="F121" s="5"/>
      <c r="G121" s="5"/>
      <c r="H121" s="6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53"/>
      <c r="B122" s="45"/>
      <c r="C122" s="51"/>
      <c r="D122" s="5"/>
      <c r="E122" s="5"/>
      <c r="F122" s="5"/>
      <c r="G122" s="5"/>
      <c r="H122" s="6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53"/>
      <c r="B123" s="45"/>
      <c r="C123" s="51"/>
      <c r="D123" s="5"/>
      <c r="E123" s="5"/>
      <c r="F123" s="5"/>
      <c r="G123" s="5"/>
      <c r="H123" s="6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53"/>
      <c r="B124" s="45"/>
      <c r="C124" s="51"/>
      <c r="D124" s="5"/>
      <c r="E124" s="5"/>
      <c r="F124" s="5"/>
      <c r="G124" s="5"/>
      <c r="H124" s="6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53"/>
      <c r="B125" s="45"/>
      <c r="C125" s="51"/>
      <c r="D125" s="5"/>
      <c r="E125" s="5"/>
      <c r="F125" s="5"/>
      <c r="G125" s="5"/>
      <c r="H125" s="6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3"/>
      <c r="B126" s="45"/>
      <c r="C126" s="51"/>
      <c r="D126" s="5"/>
      <c r="E126" s="5"/>
      <c r="F126" s="5"/>
      <c r="G126" s="5"/>
      <c r="H126" s="6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3"/>
      <c r="B127" s="45"/>
      <c r="C127" s="51"/>
      <c r="D127" s="5"/>
      <c r="E127" s="5"/>
      <c r="F127" s="5"/>
      <c r="G127" s="5"/>
      <c r="H127" s="6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3"/>
      <c r="B128" s="45"/>
      <c r="C128" s="51"/>
      <c r="D128" s="5"/>
      <c r="E128" s="5"/>
      <c r="F128" s="5"/>
      <c r="G128" s="5"/>
      <c r="H128" s="6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3"/>
      <c r="B129" s="45"/>
      <c r="C129" s="51"/>
      <c r="D129" s="5"/>
      <c r="E129" s="5"/>
      <c r="F129" s="5"/>
      <c r="G129" s="5"/>
      <c r="H129" s="6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3"/>
      <c r="B130" s="45"/>
      <c r="C130" s="51"/>
      <c r="D130" s="5"/>
      <c r="E130" s="5"/>
      <c r="F130" s="5"/>
      <c r="G130" s="5"/>
      <c r="H130" s="6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53"/>
      <c r="B131" s="45"/>
      <c r="C131" s="51"/>
      <c r="D131" s="5"/>
      <c r="E131" s="5"/>
      <c r="F131" s="5"/>
      <c r="G131" s="5"/>
      <c r="H131" s="6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53"/>
      <c r="B132" s="45"/>
      <c r="C132" s="51"/>
      <c r="D132" s="5"/>
      <c r="E132" s="5"/>
      <c r="F132" s="5"/>
      <c r="G132" s="5"/>
      <c r="H132" s="6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53"/>
      <c r="B133" s="45"/>
      <c r="C133" s="51"/>
      <c r="D133" s="5"/>
      <c r="E133" s="5"/>
      <c r="F133" s="5"/>
      <c r="G133" s="5"/>
      <c r="H133" s="6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3"/>
      <c r="B134" s="45"/>
      <c r="C134" s="51"/>
      <c r="D134" s="5"/>
      <c r="E134" s="5"/>
      <c r="F134" s="5"/>
      <c r="G134" s="5"/>
      <c r="H134" s="6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3"/>
      <c r="B135" s="45"/>
      <c r="C135" s="51"/>
      <c r="D135" s="5"/>
      <c r="E135" s="5"/>
      <c r="F135" s="5"/>
      <c r="G135" s="5"/>
      <c r="H135" s="6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3"/>
      <c r="B136" s="45"/>
      <c r="C136" s="51"/>
      <c r="D136" s="5"/>
      <c r="E136" s="5"/>
      <c r="F136" s="5"/>
      <c r="G136" s="5"/>
      <c r="H136" s="6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3"/>
      <c r="B137" s="45"/>
      <c r="C137" s="51"/>
      <c r="D137" s="5"/>
      <c r="E137" s="5"/>
      <c r="F137" s="5"/>
      <c r="G137" s="5"/>
      <c r="H137" s="6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3"/>
      <c r="B138" s="45"/>
      <c r="C138" s="51"/>
      <c r="D138" s="5"/>
      <c r="E138" s="5"/>
      <c r="F138" s="5"/>
      <c r="G138" s="5"/>
      <c r="H138" s="6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3"/>
      <c r="B139" s="45"/>
      <c r="C139" s="51"/>
      <c r="D139" s="5"/>
      <c r="E139" s="5"/>
      <c r="F139" s="5"/>
      <c r="G139" s="5"/>
      <c r="H139" s="6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3"/>
      <c r="B140" s="45"/>
      <c r="C140" s="51"/>
      <c r="D140" s="5"/>
      <c r="E140" s="5"/>
      <c r="F140" s="5"/>
      <c r="G140" s="5"/>
      <c r="H140" s="6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3"/>
      <c r="B141" s="45"/>
      <c r="C141" s="51"/>
      <c r="D141" s="5"/>
      <c r="E141" s="5"/>
      <c r="F141" s="5"/>
      <c r="G141" s="5"/>
      <c r="H141" s="6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53"/>
      <c r="B142" s="45"/>
      <c r="C142" s="51"/>
      <c r="D142" s="5"/>
      <c r="E142" s="5"/>
      <c r="F142" s="5"/>
      <c r="G142" s="5"/>
      <c r="H142" s="6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3"/>
      <c r="B143" s="45"/>
      <c r="C143" s="51"/>
      <c r="D143" s="5"/>
      <c r="E143" s="5"/>
      <c r="F143" s="5"/>
      <c r="G143" s="5"/>
      <c r="H143" s="6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3"/>
      <c r="B144" s="45"/>
      <c r="C144" s="51"/>
      <c r="D144" s="5"/>
      <c r="E144" s="5"/>
      <c r="F144" s="5"/>
      <c r="G144" s="5"/>
      <c r="H144" s="6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3"/>
      <c r="B145" s="45"/>
      <c r="C145" s="51"/>
      <c r="D145" s="5"/>
      <c r="E145" s="5"/>
      <c r="F145" s="5"/>
      <c r="G145" s="5"/>
      <c r="H145" s="6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3"/>
      <c r="B146" s="45"/>
      <c r="C146" s="51"/>
      <c r="D146" s="5"/>
      <c r="E146" s="5"/>
      <c r="F146" s="5"/>
      <c r="G146" s="5"/>
      <c r="H146" s="6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3"/>
      <c r="B147" s="45"/>
      <c r="C147" s="51"/>
      <c r="D147" s="5"/>
      <c r="E147" s="5"/>
      <c r="F147" s="5"/>
      <c r="G147" s="5"/>
      <c r="H147" s="6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3"/>
      <c r="B148" s="45"/>
      <c r="C148" s="51"/>
      <c r="D148" s="5"/>
      <c r="E148" s="5"/>
      <c r="F148" s="5"/>
      <c r="G148" s="5"/>
      <c r="H148" s="6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53"/>
      <c r="B149" s="45"/>
      <c r="C149" s="51"/>
      <c r="D149" s="5"/>
      <c r="E149" s="5"/>
      <c r="F149" s="5"/>
      <c r="G149" s="5"/>
      <c r="H149" s="6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53"/>
      <c r="B150" s="45"/>
      <c r="C150" s="51"/>
      <c r="D150" s="5"/>
      <c r="E150" s="5"/>
      <c r="F150" s="5"/>
      <c r="G150" s="5"/>
      <c r="H150" s="6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3"/>
      <c r="B151" s="45"/>
      <c r="C151" s="51"/>
      <c r="D151" s="5"/>
      <c r="E151" s="5"/>
      <c r="F151" s="5"/>
      <c r="G151" s="5"/>
      <c r="H151" s="6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3"/>
      <c r="B152" s="45"/>
      <c r="C152" s="51"/>
      <c r="D152" s="5"/>
      <c r="E152" s="5"/>
      <c r="F152" s="5"/>
      <c r="G152" s="5"/>
      <c r="H152" s="6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53"/>
      <c r="B153" s="45"/>
      <c r="C153" s="51"/>
      <c r="D153" s="5"/>
      <c r="E153" s="5"/>
      <c r="F153" s="5"/>
      <c r="G153" s="5"/>
      <c r="H153" s="6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53"/>
      <c r="B154" s="45"/>
      <c r="C154" s="51"/>
      <c r="D154" s="5"/>
      <c r="E154" s="5"/>
      <c r="F154" s="5"/>
      <c r="G154" s="5"/>
      <c r="H154" s="6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3"/>
      <c r="B155" s="45"/>
      <c r="C155" s="51"/>
      <c r="D155" s="5"/>
      <c r="E155" s="5"/>
      <c r="F155" s="5"/>
      <c r="G155" s="5"/>
      <c r="H155" s="6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53"/>
      <c r="B156" s="45"/>
      <c r="C156" s="51"/>
      <c r="D156" s="5"/>
      <c r="E156" s="5"/>
      <c r="F156" s="5"/>
      <c r="G156" s="5"/>
      <c r="H156" s="6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53"/>
      <c r="B157" s="45"/>
      <c r="C157" s="51"/>
      <c r="D157" s="5"/>
      <c r="E157" s="5"/>
      <c r="F157" s="5"/>
      <c r="G157" s="5"/>
      <c r="H157" s="6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>
      <c r="A158" s="53"/>
      <c r="B158" s="45"/>
      <c r="C158" s="51"/>
      <c r="D158" s="5"/>
      <c r="E158" s="5"/>
      <c r="F158" s="5"/>
      <c r="G158" s="5"/>
      <c r="H158" s="6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53"/>
      <c r="B159" s="45"/>
      <c r="C159" s="51"/>
      <c r="D159" s="5"/>
      <c r="E159" s="5"/>
      <c r="F159" s="5"/>
      <c r="G159" s="5"/>
      <c r="H159" s="6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>
      <c r="A160" s="53"/>
      <c r="B160" s="45"/>
      <c r="C160" s="51"/>
      <c r="D160" s="5"/>
      <c r="E160" s="5"/>
      <c r="F160" s="5"/>
      <c r="G160" s="5"/>
      <c r="H160" s="6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>
      <c r="A161" s="53"/>
      <c r="B161" s="45"/>
      <c r="C161" s="51"/>
      <c r="D161" s="5"/>
      <c r="E161" s="5"/>
      <c r="F161" s="5"/>
      <c r="G161" s="5"/>
      <c r="H161" s="6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>
      <c r="A162" s="53"/>
      <c r="B162" s="45"/>
      <c r="C162" s="51"/>
      <c r="D162" s="5"/>
      <c r="E162" s="5"/>
      <c r="F162" s="5"/>
      <c r="G162" s="5"/>
      <c r="H162" s="6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A163" s="53"/>
      <c r="B163" s="45"/>
      <c r="C163" s="51"/>
      <c r="D163" s="5"/>
      <c r="E163" s="5"/>
      <c r="F163" s="5"/>
      <c r="G163" s="5"/>
      <c r="H163" s="6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53"/>
      <c r="B164" s="45"/>
      <c r="C164" s="51"/>
      <c r="D164" s="5"/>
      <c r="E164" s="5"/>
      <c r="F164" s="5"/>
      <c r="G164" s="5"/>
      <c r="H164" s="6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A165" s="53"/>
      <c r="B165" s="45"/>
      <c r="C165" s="51"/>
      <c r="D165" s="5"/>
      <c r="E165" s="5"/>
      <c r="F165" s="5"/>
      <c r="G165" s="5"/>
      <c r="H165" s="6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>
      <c r="A166" s="53"/>
      <c r="B166" s="45"/>
      <c r="C166" s="51"/>
      <c r="D166" s="5"/>
      <c r="E166" s="5"/>
      <c r="F166" s="5"/>
      <c r="G166" s="5"/>
      <c r="H166" s="6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>
      <c r="A167" s="53"/>
      <c r="B167" s="45"/>
      <c r="C167" s="51"/>
      <c r="D167" s="5"/>
      <c r="E167" s="5"/>
      <c r="F167" s="5"/>
      <c r="G167" s="5"/>
      <c r="H167" s="6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>
      <c r="A168" s="53"/>
      <c r="B168" s="45"/>
      <c r="C168" s="51"/>
      <c r="D168" s="5"/>
      <c r="E168" s="5"/>
      <c r="F168" s="5"/>
      <c r="G168" s="5"/>
      <c r="H168" s="6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>
      <c r="A169" s="53"/>
      <c r="B169" s="45"/>
      <c r="C169" s="51"/>
      <c r="D169" s="5"/>
      <c r="E169" s="5"/>
      <c r="F169" s="5"/>
      <c r="G169" s="5"/>
      <c r="H169" s="6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>
      <c r="A170" s="53"/>
      <c r="B170" s="45"/>
      <c r="C170" s="51"/>
      <c r="D170" s="5"/>
      <c r="E170" s="5"/>
      <c r="F170" s="5"/>
      <c r="G170" s="5"/>
      <c r="H170" s="6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>
      <c r="A171" s="53"/>
      <c r="B171" s="45"/>
      <c r="C171" s="51"/>
      <c r="D171" s="5"/>
      <c r="E171" s="5"/>
      <c r="F171" s="5"/>
      <c r="G171" s="5"/>
      <c r="H171" s="6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>
      <c r="A172" s="53"/>
      <c r="B172" s="45"/>
      <c r="C172" s="51"/>
      <c r="D172" s="5"/>
      <c r="E172" s="5"/>
      <c r="F172" s="5"/>
      <c r="G172" s="5"/>
      <c r="H172" s="6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>
      <c r="A173" s="53"/>
      <c r="B173" s="45"/>
      <c r="C173" s="51"/>
      <c r="D173" s="5"/>
      <c r="E173" s="5"/>
      <c r="F173" s="5"/>
      <c r="G173" s="5"/>
      <c r="H173" s="6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>
      <c r="A174" s="53"/>
      <c r="B174" s="45"/>
      <c r="C174" s="51"/>
      <c r="D174" s="5"/>
      <c r="E174" s="5"/>
      <c r="F174" s="5"/>
      <c r="G174" s="5"/>
      <c r="H174" s="6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>
      <c r="A175" s="53"/>
      <c r="B175" s="45"/>
      <c r="C175" s="51"/>
      <c r="D175" s="5"/>
      <c r="E175" s="5"/>
      <c r="F175" s="5"/>
      <c r="G175" s="5"/>
      <c r="H175" s="6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>
      <c r="A176" s="53"/>
      <c r="B176" s="45"/>
      <c r="C176" s="51"/>
      <c r="D176" s="5"/>
      <c r="E176" s="5"/>
      <c r="F176" s="5"/>
      <c r="G176" s="5"/>
      <c r="H176" s="6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>
      <c r="A177" s="53"/>
      <c r="B177" s="45"/>
      <c r="C177" s="51"/>
      <c r="D177" s="5"/>
      <c r="E177" s="5"/>
      <c r="F177" s="5"/>
      <c r="G177" s="5"/>
      <c r="H177" s="6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>
      <c r="A178" s="53"/>
      <c r="B178" s="45"/>
      <c r="C178" s="51"/>
      <c r="D178" s="5"/>
      <c r="E178" s="5"/>
      <c r="F178" s="5"/>
      <c r="G178" s="5"/>
      <c r="H178" s="6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A179" s="53"/>
      <c r="B179" s="45"/>
      <c r="C179" s="51"/>
      <c r="D179" s="5"/>
      <c r="E179" s="5"/>
      <c r="F179" s="5"/>
      <c r="G179" s="5"/>
      <c r="H179" s="6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>
      <c r="A180" s="53"/>
      <c r="B180" s="45"/>
      <c r="C180" s="51"/>
      <c r="D180" s="5"/>
      <c r="E180" s="5"/>
      <c r="F180" s="5"/>
      <c r="G180" s="5"/>
      <c r="H180" s="6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>
      <c r="A181" s="53"/>
      <c r="B181" s="45"/>
      <c r="C181" s="51"/>
      <c r="D181" s="5"/>
      <c r="E181" s="5"/>
      <c r="F181" s="5"/>
      <c r="G181" s="5"/>
      <c r="H181" s="6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>
      <c r="A182" s="53"/>
      <c r="B182" s="45"/>
      <c r="C182" s="51"/>
      <c r="D182" s="5"/>
      <c r="E182" s="5"/>
      <c r="F182" s="5"/>
      <c r="G182" s="5"/>
      <c r="H182" s="6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>
      <c r="A183" s="53"/>
      <c r="B183" s="45"/>
      <c r="C183" s="51"/>
      <c r="D183" s="5"/>
      <c r="E183" s="5"/>
      <c r="F183" s="5"/>
      <c r="G183" s="5"/>
      <c r="H183" s="6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>
      <c r="A184" s="53"/>
      <c r="B184" s="45"/>
      <c r="C184" s="51"/>
      <c r="D184" s="5"/>
      <c r="E184" s="5"/>
      <c r="F184" s="5"/>
      <c r="G184" s="5"/>
      <c r="H184" s="6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>
      <c r="A185" s="53"/>
      <c r="B185" s="45"/>
      <c r="C185" s="51"/>
      <c r="D185" s="5"/>
      <c r="E185" s="5"/>
      <c r="F185" s="5"/>
      <c r="G185" s="5"/>
      <c r="H185" s="6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>
      <c r="A186" s="53"/>
      <c r="B186" s="45"/>
      <c r="C186" s="51"/>
      <c r="D186" s="5"/>
      <c r="E186" s="5"/>
      <c r="F186" s="5"/>
      <c r="G186" s="5"/>
      <c r="H186" s="6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>
      <c r="A187" s="53"/>
      <c r="B187" s="45"/>
      <c r="C187" s="51"/>
      <c r="D187" s="5"/>
      <c r="E187" s="5"/>
      <c r="F187" s="5"/>
      <c r="G187" s="5"/>
      <c r="H187" s="6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>
      <c r="A188" s="53"/>
      <c r="B188" s="45"/>
      <c r="C188" s="51"/>
      <c r="D188" s="5"/>
      <c r="E188" s="5"/>
      <c r="F188" s="5"/>
      <c r="G188" s="5"/>
      <c r="H188" s="6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>
      <c r="A189" s="1"/>
      <c r="B189" s="2"/>
      <c r="C189" s="5"/>
      <c r="D189" s="5"/>
      <c r="E189" s="5"/>
      <c r="F189" s="5"/>
      <c r="G189" s="5"/>
      <c r="H189" s="6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>
      <c r="A190" s="1"/>
      <c r="B190" s="2"/>
      <c r="C190" s="5"/>
      <c r="D190" s="5"/>
      <c r="E190" s="5"/>
      <c r="F190" s="5"/>
      <c r="G190" s="5"/>
      <c r="H190" s="6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>
      <c r="A191" s="1"/>
      <c r="B191" s="2"/>
      <c r="C191" s="5"/>
      <c r="D191" s="5"/>
      <c r="E191" s="5"/>
      <c r="F191" s="5"/>
      <c r="G191" s="5"/>
      <c r="H191" s="6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>
      <c r="A192" s="1"/>
      <c r="B192" s="2"/>
      <c r="C192" s="5"/>
      <c r="D192" s="5"/>
      <c r="E192" s="5"/>
      <c r="F192" s="5"/>
      <c r="G192" s="5"/>
      <c r="H192" s="6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>
      <c r="A193" s="1"/>
      <c r="B193" s="2"/>
      <c r="C193" s="5"/>
      <c r="D193" s="5"/>
      <c r="E193" s="5"/>
      <c r="F193" s="5"/>
      <c r="G193" s="5"/>
      <c r="H193" s="6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>
      <c r="A194" s="1"/>
      <c r="B194" s="2"/>
      <c r="C194" s="5"/>
      <c r="D194" s="5"/>
      <c r="E194" s="5"/>
      <c r="F194" s="5"/>
      <c r="G194" s="5"/>
      <c r="H194" s="6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>
      <c r="A195" s="1"/>
      <c r="B195" s="2"/>
      <c r="C195" s="5"/>
      <c r="D195" s="5"/>
      <c r="E195" s="5"/>
      <c r="F195" s="5"/>
      <c r="G195" s="5"/>
      <c r="H195" s="6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>
      <c r="A196" s="1"/>
      <c r="B196" s="2"/>
      <c r="C196" s="5"/>
      <c r="D196" s="5"/>
      <c r="E196" s="5"/>
      <c r="F196" s="5"/>
      <c r="G196" s="5"/>
      <c r="H196" s="6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>
      <c r="A197" s="1"/>
      <c r="B197" s="2"/>
      <c r="C197" s="5"/>
      <c r="D197" s="5"/>
      <c r="E197" s="5"/>
      <c r="F197" s="5"/>
      <c r="G197" s="5"/>
      <c r="H197" s="6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>
      <c r="A198" s="1"/>
      <c r="B198" s="2"/>
      <c r="C198" s="5"/>
      <c r="D198" s="5"/>
      <c r="E198" s="5"/>
      <c r="F198" s="5"/>
      <c r="G198" s="5"/>
      <c r="H198" s="6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>
      <c r="A199" s="1"/>
      <c r="B199" s="2"/>
      <c r="C199" s="5"/>
      <c r="D199" s="5"/>
      <c r="E199" s="5"/>
      <c r="F199" s="5"/>
      <c r="G199" s="5"/>
      <c r="H199" s="6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>
      <c r="A200" s="1"/>
      <c r="B200" s="2"/>
      <c r="C200" s="5"/>
      <c r="D200" s="5"/>
      <c r="E200" s="5"/>
      <c r="F200" s="5"/>
      <c r="G200" s="5"/>
      <c r="H200" s="6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>
      <c r="A201" s="1"/>
      <c r="B201" s="2"/>
      <c r="C201" s="5"/>
      <c r="D201" s="5"/>
      <c r="E201" s="5"/>
      <c r="F201" s="5"/>
      <c r="G201" s="5"/>
      <c r="H201" s="6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>
      <c r="A202" s="1"/>
      <c r="B202" s="2"/>
      <c r="C202" s="5"/>
      <c r="D202" s="5"/>
      <c r="E202" s="5"/>
      <c r="F202" s="5"/>
      <c r="G202" s="5"/>
      <c r="H202" s="6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>
      <c r="A203" s="1"/>
      <c r="B203" s="2"/>
      <c r="C203" s="5"/>
      <c r="D203" s="5"/>
      <c r="E203" s="5"/>
      <c r="F203" s="5"/>
      <c r="G203" s="5"/>
      <c r="H203" s="6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>
      <c r="A204" s="1"/>
      <c r="B204" s="2"/>
      <c r="C204" s="5"/>
      <c r="D204" s="5"/>
      <c r="E204" s="5"/>
      <c r="F204" s="5"/>
      <c r="G204" s="5"/>
      <c r="H204" s="6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>
      <c r="A205" s="1"/>
      <c r="B205" s="2"/>
      <c r="C205" s="5"/>
      <c r="D205" s="5"/>
      <c r="E205" s="5"/>
      <c r="F205" s="5"/>
      <c r="G205" s="5"/>
      <c r="H205" s="6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>
      <c r="A206" s="1"/>
      <c r="B206" s="2"/>
      <c r="C206" s="5"/>
      <c r="D206" s="5"/>
      <c r="E206" s="5"/>
      <c r="F206" s="5"/>
      <c r="G206" s="5"/>
      <c r="H206" s="6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>
      <c r="A207" s="1"/>
      <c r="B207" s="2"/>
      <c r="C207" s="5"/>
      <c r="D207" s="5"/>
      <c r="E207" s="5"/>
      <c r="F207" s="5"/>
      <c r="G207" s="5"/>
      <c r="H207" s="6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>
      <c r="A208" s="1"/>
      <c r="B208" s="2"/>
      <c r="C208" s="5"/>
      <c r="D208" s="5"/>
      <c r="E208" s="5"/>
      <c r="F208" s="5"/>
      <c r="G208" s="5"/>
      <c r="H208" s="6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>
      <c r="A209" s="1"/>
      <c r="B209" s="2"/>
      <c r="C209" s="5"/>
      <c r="D209" s="5"/>
      <c r="E209" s="5"/>
      <c r="F209" s="5"/>
      <c r="G209" s="5"/>
      <c r="H209" s="6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>
      <c r="A210" s="1"/>
      <c r="B210" s="2"/>
      <c r="C210" s="5"/>
      <c r="D210" s="5"/>
      <c r="E210" s="5"/>
      <c r="F210" s="5"/>
      <c r="G210" s="5"/>
      <c r="H210" s="6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>
      <c r="A211" s="1"/>
      <c r="B211" s="2"/>
      <c r="C211" s="5"/>
      <c r="D211" s="5"/>
      <c r="E211" s="5"/>
      <c r="F211" s="5"/>
      <c r="G211" s="5"/>
      <c r="H211" s="6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>
      <c r="A212" s="1"/>
      <c r="B212" s="2"/>
      <c r="C212" s="5"/>
      <c r="D212" s="5"/>
      <c r="E212" s="5"/>
      <c r="F212" s="5"/>
      <c r="G212" s="5"/>
      <c r="H212" s="6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>
      <c r="A213" s="1"/>
      <c r="B213" s="2"/>
      <c r="C213" s="5"/>
      <c r="D213" s="5"/>
      <c r="E213" s="5"/>
      <c r="F213" s="5"/>
      <c r="G213" s="5"/>
      <c r="H213" s="6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>
      <c r="A214" s="1"/>
      <c r="B214" s="2"/>
      <c r="C214" s="5"/>
      <c r="D214" s="5"/>
      <c r="E214" s="5"/>
      <c r="F214" s="5"/>
      <c r="G214" s="5"/>
      <c r="H214" s="6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>
      <c r="A215" s="1"/>
      <c r="B215" s="2"/>
      <c r="C215" s="5"/>
      <c r="D215" s="5"/>
      <c r="E215" s="5"/>
      <c r="F215" s="5"/>
      <c r="G215" s="5"/>
      <c r="H215" s="6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>
      <c r="A216" s="1"/>
      <c r="B216" s="2"/>
      <c r="C216" s="5"/>
      <c r="D216" s="5"/>
      <c r="E216" s="5"/>
      <c r="F216" s="5"/>
      <c r="G216" s="5"/>
      <c r="H216" s="6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>
      <c r="A217" s="1"/>
      <c r="B217" s="2"/>
      <c r="C217" s="5"/>
      <c r="D217" s="5"/>
      <c r="E217" s="5"/>
      <c r="F217" s="5"/>
      <c r="G217" s="5"/>
      <c r="H217" s="6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>
      <c r="A218" s="1"/>
      <c r="B218" s="2"/>
      <c r="C218" s="5"/>
      <c r="D218" s="5"/>
      <c r="E218" s="5"/>
      <c r="F218" s="5"/>
      <c r="G218" s="5"/>
      <c r="H218" s="6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>
      <c r="A219" s="1"/>
      <c r="B219" s="2"/>
      <c r="C219" s="5"/>
      <c r="D219" s="5"/>
      <c r="E219" s="5"/>
      <c r="F219" s="5"/>
      <c r="G219" s="5"/>
      <c r="H219" s="6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>
      <c r="A220" s="1"/>
      <c r="B220" s="2"/>
      <c r="C220" s="5"/>
      <c r="D220" s="5"/>
      <c r="E220" s="5"/>
      <c r="F220" s="5"/>
      <c r="G220" s="5"/>
      <c r="H220" s="6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>
      <c r="A221" s="1"/>
      <c r="B221" s="2"/>
      <c r="C221" s="5"/>
      <c r="D221" s="5"/>
      <c r="E221" s="5"/>
      <c r="F221" s="5"/>
      <c r="G221" s="5"/>
      <c r="H221" s="6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>
      <c r="A222" s="1"/>
      <c r="B222" s="2"/>
      <c r="C222" s="5"/>
      <c r="D222" s="5"/>
      <c r="E222" s="5"/>
      <c r="F222" s="5"/>
      <c r="G222" s="5"/>
      <c r="H222" s="6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>
      <c r="A223" s="1"/>
      <c r="B223" s="2"/>
      <c r="C223" s="5"/>
      <c r="D223" s="5"/>
      <c r="E223" s="5"/>
      <c r="F223" s="5"/>
      <c r="G223" s="5"/>
      <c r="H223" s="6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>
      <c r="A224" s="1"/>
      <c r="B224" s="2"/>
      <c r="C224" s="5"/>
      <c r="D224" s="5"/>
      <c r="E224" s="5"/>
      <c r="F224" s="5"/>
      <c r="G224" s="5"/>
      <c r="H224" s="6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>
      <c r="A225" s="1"/>
      <c r="B225" s="2"/>
      <c r="C225" s="5"/>
      <c r="D225" s="5"/>
      <c r="E225" s="5"/>
      <c r="F225" s="5"/>
      <c r="G225" s="5"/>
      <c r="H225" s="6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>
      <c r="A226" s="1"/>
      <c r="B226" s="2"/>
      <c r="C226" s="5"/>
      <c r="D226" s="5"/>
      <c r="E226" s="5"/>
      <c r="F226" s="5"/>
      <c r="G226" s="5"/>
      <c r="H226" s="6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>
      <c r="A227" s="1"/>
      <c r="B227" s="2"/>
      <c r="C227" s="5"/>
      <c r="D227" s="5"/>
      <c r="E227" s="5"/>
      <c r="F227" s="5"/>
      <c r="G227" s="5"/>
      <c r="H227" s="6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>
      <c r="A228" s="1"/>
      <c r="B228" s="2"/>
      <c r="C228" s="5"/>
      <c r="D228" s="5"/>
      <c r="E228" s="5"/>
      <c r="F228" s="5"/>
      <c r="G228" s="5"/>
      <c r="H228" s="6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>
      <c r="A229" s="1"/>
      <c r="B229" s="2"/>
      <c r="C229" s="5"/>
      <c r="D229" s="5"/>
      <c r="E229" s="5"/>
      <c r="F229" s="5"/>
      <c r="G229" s="5"/>
      <c r="H229" s="6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>
      <c r="A230" s="1"/>
      <c r="B230" s="2"/>
      <c r="C230" s="5"/>
      <c r="D230" s="5"/>
      <c r="E230" s="5"/>
      <c r="F230" s="5"/>
      <c r="G230" s="5"/>
      <c r="H230" s="6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>
      <c r="A231" s="1"/>
      <c r="B231" s="2"/>
      <c r="C231" s="5"/>
      <c r="D231" s="5"/>
      <c r="E231" s="5"/>
      <c r="F231" s="5"/>
      <c r="G231" s="5"/>
      <c r="H231" s="6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>
      <c r="A232" s="1"/>
      <c r="B232" s="2"/>
      <c r="C232" s="5"/>
      <c r="D232" s="5"/>
      <c r="E232" s="5"/>
      <c r="F232" s="5"/>
      <c r="G232" s="5"/>
      <c r="H232" s="6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>
      <c r="A233" s="1"/>
      <c r="B233" s="2"/>
      <c r="C233" s="5"/>
      <c r="D233" s="5"/>
      <c r="E233" s="5"/>
      <c r="F233" s="5"/>
      <c r="G233" s="5"/>
      <c r="H233" s="6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>
      <c r="A234" s="1"/>
      <c r="B234" s="2"/>
      <c r="C234" s="5"/>
      <c r="D234" s="5"/>
      <c r="E234" s="5"/>
      <c r="F234" s="5"/>
      <c r="G234" s="5"/>
      <c r="H234" s="6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>
      <c r="A235" s="1"/>
      <c r="B235" s="2"/>
      <c r="C235" s="5"/>
      <c r="D235" s="5"/>
      <c r="E235" s="5"/>
      <c r="F235" s="5"/>
      <c r="G235" s="5"/>
      <c r="H235" s="6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>
      <c r="A236" s="1"/>
      <c r="B236" s="2"/>
      <c r="C236" s="5"/>
      <c r="D236" s="5"/>
      <c r="E236" s="5"/>
      <c r="F236" s="5"/>
      <c r="G236" s="5"/>
      <c r="H236" s="6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>
      <c r="A237" s="1"/>
      <c r="B237" s="2"/>
      <c r="C237" s="5"/>
      <c r="D237" s="5"/>
      <c r="E237" s="5"/>
      <c r="F237" s="5"/>
      <c r="G237" s="5"/>
      <c r="H237" s="6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>
      <c r="A238" s="1"/>
      <c r="B238" s="2"/>
      <c r="C238" s="5"/>
      <c r="D238" s="5"/>
      <c r="E238" s="5"/>
      <c r="F238" s="5"/>
      <c r="G238" s="5"/>
      <c r="H238" s="6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>
      <c r="A239" s="1"/>
      <c r="B239" s="2"/>
      <c r="C239" s="5"/>
      <c r="D239" s="5"/>
      <c r="E239" s="5"/>
      <c r="F239" s="5"/>
      <c r="G239" s="5"/>
      <c r="H239" s="6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>
      <c r="A240" s="1"/>
      <c r="B240" s="2"/>
      <c r="C240" s="5"/>
      <c r="D240" s="5"/>
      <c r="E240" s="5"/>
      <c r="F240" s="5"/>
      <c r="G240" s="5"/>
      <c r="H240" s="6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>
      <c r="A241" s="1"/>
      <c r="B241" s="2"/>
      <c r="C241" s="5"/>
      <c r="D241" s="5"/>
      <c r="E241" s="5"/>
      <c r="F241" s="5"/>
      <c r="G241" s="5"/>
      <c r="H241" s="6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>
      <c r="A242" s="1"/>
      <c r="B242" s="2"/>
      <c r="C242" s="5"/>
      <c r="D242" s="5"/>
      <c r="E242" s="5"/>
      <c r="F242" s="5"/>
      <c r="G242" s="5"/>
      <c r="H242" s="6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>
      <c r="A243" s="1"/>
      <c r="B243" s="2"/>
      <c r="C243" s="5"/>
      <c r="D243" s="5"/>
      <c r="E243" s="5"/>
      <c r="F243" s="5"/>
      <c r="G243" s="5"/>
      <c r="H243" s="6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>
      <c r="A244" s="1"/>
      <c r="B244" s="2"/>
      <c r="C244" s="5"/>
      <c r="D244" s="5"/>
      <c r="E244" s="5"/>
      <c r="F244" s="5"/>
      <c r="G244" s="5"/>
      <c r="H244" s="6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>
      <c r="A245" s="1"/>
      <c r="B245" s="2"/>
      <c r="C245" s="5"/>
      <c r="D245" s="5"/>
      <c r="E245" s="5"/>
      <c r="F245" s="5"/>
      <c r="G245" s="5"/>
      <c r="H245" s="6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>
      <c r="A246" s="1"/>
      <c r="B246" s="2"/>
      <c r="C246" s="5"/>
      <c r="D246" s="5"/>
      <c r="E246" s="5"/>
      <c r="F246" s="5"/>
      <c r="G246" s="5"/>
      <c r="H246" s="6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>
      <c r="A247" s="1"/>
      <c r="B247" s="2"/>
      <c r="C247" s="5"/>
      <c r="D247" s="5"/>
      <c r="E247" s="5"/>
      <c r="F247" s="5"/>
      <c r="G247" s="5"/>
      <c r="H247" s="6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>
      <c r="A248" s="1"/>
      <c r="B248" s="2"/>
      <c r="C248" s="5"/>
      <c r="D248" s="5"/>
      <c r="E248" s="5"/>
      <c r="F248" s="5"/>
      <c r="G248" s="5"/>
      <c r="H248" s="6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>
      <c r="A249" s="1"/>
      <c r="B249" s="2"/>
      <c r="C249" s="5"/>
      <c r="D249" s="5"/>
      <c r="E249" s="5"/>
      <c r="F249" s="5"/>
      <c r="G249" s="5"/>
      <c r="H249" s="6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>
      <c r="A250" s="1"/>
      <c r="B250" s="2"/>
      <c r="C250" s="5"/>
      <c r="D250" s="5"/>
      <c r="E250" s="5"/>
      <c r="F250" s="5"/>
      <c r="G250" s="5"/>
      <c r="H250" s="6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>
      <c r="A251" s="1"/>
      <c r="B251" s="2"/>
      <c r="C251" s="5"/>
      <c r="D251" s="5"/>
      <c r="E251" s="5"/>
      <c r="F251" s="5"/>
      <c r="G251" s="5"/>
      <c r="H251" s="6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>
      <c r="A252" s="1"/>
      <c r="B252" s="2"/>
      <c r="C252" s="5"/>
      <c r="D252" s="5"/>
      <c r="E252" s="5"/>
      <c r="F252" s="5"/>
      <c r="G252" s="5"/>
      <c r="H252" s="6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>
      <c r="A253" s="1"/>
      <c r="B253" s="2"/>
      <c r="C253" s="5"/>
      <c r="D253" s="5"/>
      <c r="E253" s="5"/>
      <c r="F253" s="5"/>
      <c r="G253" s="5"/>
      <c r="H253" s="6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>
      <c r="A254" s="1"/>
      <c r="B254" s="2"/>
      <c r="C254" s="5"/>
      <c r="D254" s="5"/>
      <c r="E254" s="5"/>
      <c r="F254" s="5"/>
      <c r="G254" s="5"/>
      <c r="H254" s="6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>
      <c r="A255" s="1"/>
      <c r="B255" s="2"/>
      <c r="C255" s="5"/>
      <c r="D255" s="5"/>
      <c r="E255" s="5"/>
      <c r="F255" s="5"/>
      <c r="G255" s="5"/>
      <c r="H255" s="6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>
      <c r="A256" s="1"/>
      <c r="B256" s="2"/>
      <c r="C256" s="5"/>
      <c r="D256" s="5"/>
      <c r="E256" s="5"/>
      <c r="F256" s="5"/>
      <c r="G256" s="5"/>
      <c r="H256" s="6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>
      <c r="A257" s="1"/>
      <c r="B257" s="2"/>
      <c r="C257" s="5"/>
      <c r="D257" s="5"/>
      <c r="E257" s="5"/>
      <c r="F257" s="5"/>
      <c r="G257" s="5"/>
      <c r="H257" s="6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>
      <c r="A258" s="1"/>
      <c r="B258" s="2"/>
      <c r="C258" s="5"/>
      <c r="D258" s="5"/>
      <c r="E258" s="5"/>
      <c r="F258" s="5"/>
      <c r="G258" s="5"/>
      <c r="H258" s="6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>
      <c r="A259" s="1"/>
      <c r="B259" s="2"/>
      <c r="C259" s="5"/>
      <c r="D259" s="5"/>
      <c r="E259" s="5"/>
      <c r="F259" s="5"/>
      <c r="G259" s="5"/>
      <c r="H259" s="6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>
      <c r="A260" s="1"/>
      <c r="B260" s="2"/>
      <c r="C260" s="5"/>
      <c r="D260" s="5"/>
      <c r="E260" s="5"/>
      <c r="F260" s="5"/>
      <c r="G260" s="5"/>
      <c r="H260" s="6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>
      <c r="A261" s="1"/>
      <c r="B261" s="2"/>
      <c r="C261" s="5"/>
      <c r="D261" s="5"/>
      <c r="E261" s="5"/>
      <c r="F261" s="5"/>
      <c r="G261" s="5"/>
      <c r="H261" s="6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>
      <c r="A262" s="1"/>
      <c r="B262" s="2"/>
      <c r="C262" s="5"/>
      <c r="D262" s="5"/>
      <c r="E262" s="5"/>
      <c r="F262" s="5"/>
      <c r="G262" s="5"/>
      <c r="H262" s="6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>
      <c r="A263" s="1"/>
      <c r="B263" s="2"/>
      <c r="C263" s="5"/>
      <c r="D263" s="5"/>
      <c r="E263" s="5"/>
      <c r="F263" s="5"/>
      <c r="G263" s="5"/>
      <c r="H263" s="6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>
      <c r="A264" s="1"/>
      <c r="B264" s="2"/>
      <c r="C264" s="5"/>
      <c r="D264" s="5"/>
      <c r="E264" s="5"/>
      <c r="F264" s="5"/>
      <c r="G264" s="5"/>
      <c r="H264" s="6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>
      <c r="A265" s="1"/>
      <c r="B265" s="2"/>
      <c r="C265" s="5"/>
      <c r="D265" s="5"/>
      <c r="E265" s="5"/>
      <c r="F265" s="5"/>
      <c r="G265" s="5"/>
      <c r="H265" s="6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>
      <c r="A266" s="1"/>
      <c r="B266" s="2"/>
      <c r="C266" s="5"/>
      <c r="D266" s="5"/>
      <c r="E266" s="5"/>
      <c r="F266" s="5"/>
      <c r="G266" s="5"/>
      <c r="H266" s="6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>
      <c r="A267" s="1"/>
      <c r="B267" s="2"/>
      <c r="C267" s="5"/>
      <c r="D267" s="5"/>
      <c r="E267" s="5"/>
      <c r="F267" s="5"/>
      <c r="G267" s="5"/>
      <c r="H267" s="6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>
      <c r="A268" s="1"/>
      <c r="B268" s="2"/>
      <c r="C268" s="5"/>
      <c r="D268" s="5"/>
      <c r="E268" s="5"/>
      <c r="F268" s="5"/>
      <c r="G268" s="5"/>
      <c r="H268" s="6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>
      <c r="A269" s="1"/>
      <c r="B269" s="2"/>
      <c r="C269" s="5"/>
      <c r="D269" s="5"/>
      <c r="E269" s="5"/>
      <c r="F269" s="5"/>
      <c r="G269" s="5"/>
      <c r="H269" s="6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>
      <c r="A270" s="1"/>
      <c r="B270" s="2"/>
      <c r="C270" s="5"/>
      <c r="D270" s="5"/>
      <c r="E270" s="5"/>
      <c r="F270" s="5"/>
      <c r="G270" s="5"/>
      <c r="H270" s="6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>
      <c r="A271" s="1"/>
      <c r="B271" s="2"/>
      <c r="C271" s="5"/>
      <c r="D271" s="5"/>
      <c r="E271" s="5"/>
      <c r="F271" s="5"/>
      <c r="G271" s="5"/>
      <c r="H271" s="6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>
      <c r="A272" s="1"/>
      <c r="B272" s="2"/>
      <c r="C272" s="5"/>
      <c r="D272" s="5"/>
      <c r="E272" s="5"/>
      <c r="F272" s="5"/>
      <c r="G272" s="5"/>
      <c r="H272" s="6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>
      <c r="A273" s="1"/>
      <c r="B273" s="2"/>
      <c r="C273" s="5"/>
      <c r="D273" s="5"/>
      <c r="E273" s="5"/>
      <c r="F273" s="5"/>
      <c r="G273" s="5"/>
      <c r="H273" s="6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>
      <c r="A274" s="1"/>
      <c r="B274" s="2"/>
      <c r="C274" s="5"/>
      <c r="D274" s="5"/>
      <c r="E274" s="5"/>
      <c r="F274" s="5"/>
      <c r="G274" s="5"/>
      <c r="H274" s="6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>
      <c r="A275" s="1"/>
      <c r="B275" s="2"/>
      <c r="C275" s="5"/>
      <c r="D275" s="5"/>
      <c r="E275" s="5"/>
      <c r="F275" s="5"/>
      <c r="G275" s="5"/>
      <c r="H275" s="6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>
      <c r="A276" s="1"/>
      <c r="B276" s="2"/>
      <c r="C276" s="5"/>
      <c r="D276" s="5"/>
      <c r="E276" s="5"/>
      <c r="F276" s="5"/>
      <c r="G276" s="5"/>
      <c r="H276" s="6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>
      <c r="A277" s="1"/>
      <c r="B277" s="2"/>
      <c r="C277" s="5"/>
      <c r="D277" s="5"/>
      <c r="E277" s="5"/>
      <c r="F277" s="5"/>
      <c r="G277" s="5"/>
      <c r="H277" s="6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>
      <c r="A278" s="1"/>
      <c r="B278" s="2"/>
      <c r="C278" s="5"/>
      <c r="D278" s="5"/>
      <c r="E278" s="5"/>
      <c r="F278" s="5"/>
      <c r="G278" s="5"/>
      <c r="H278" s="6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>
      <c r="A279" s="1"/>
      <c r="B279" s="2"/>
      <c r="C279" s="5"/>
      <c r="D279" s="5"/>
      <c r="E279" s="5"/>
      <c r="F279" s="5"/>
      <c r="G279" s="5"/>
      <c r="H279" s="6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>
      <c r="A280" s="1"/>
      <c r="B280" s="2"/>
      <c r="C280" s="5"/>
      <c r="D280" s="5"/>
      <c r="E280" s="5"/>
      <c r="F280" s="5"/>
      <c r="G280" s="5"/>
      <c r="H280" s="6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>
      <c r="A281" s="1"/>
      <c r="B281" s="2"/>
      <c r="C281" s="5"/>
      <c r="D281" s="5"/>
      <c r="E281" s="5"/>
      <c r="F281" s="5"/>
      <c r="G281" s="5"/>
      <c r="H281" s="6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>
      <c r="A282" s="1"/>
      <c r="B282" s="2"/>
      <c r="C282" s="5"/>
      <c r="D282" s="5"/>
      <c r="E282" s="5"/>
      <c r="F282" s="5"/>
      <c r="G282" s="5"/>
      <c r="H282" s="6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>
      <c r="A283" s="1"/>
      <c r="B283" s="2"/>
      <c r="C283" s="5"/>
      <c r="D283" s="5"/>
      <c r="E283" s="5"/>
      <c r="F283" s="5"/>
      <c r="G283" s="5"/>
      <c r="H283" s="6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>
      <c r="A284" s="1"/>
      <c r="B284" s="2"/>
      <c r="C284" s="5"/>
      <c r="D284" s="5"/>
      <c r="E284" s="5"/>
      <c r="F284" s="5"/>
      <c r="G284" s="5"/>
      <c r="H284" s="6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>
      <c r="A285" s="1"/>
      <c r="B285" s="2"/>
      <c r="C285" s="5"/>
      <c r="D285" s="5"/>
      <c r="E285" s="5"/>
      <c r="F285" s="5"/>
      <c r="G285" s="5"/>
      <c r="H285" s="6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>
      <c r="A286" s="1"/>
      <c r="B286" s="2"/>
      <c r="C286" s="5"/>
      <c r="D286" s="5"/>
      <c r="E286" s="5"/>
      <c r="F286" s="5"/>
      <c r="G286" s="5"/>
      <c r="H286" s="6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>
      <c r="A287" s="1"/>
      <c r="B287" s="2"/>
      <c r="C287" s="5"/>
      <c r="D287" s="5"/>
      <c r="E287" s="5"/>
      <c r="F287" s="5"/>
      <c r="G287" s="5"/>
      <c r="H287" s="6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>
      <c r="A288" s="1"/>
      <c r="B288" s="2"/>
      <c r="C288" s="5"/>
      <c r="D288" s="5"/>
      <c r="E288" s="5"/>
      <c r="F288" s="5"/>
      <c r="G288" s="5"/>
      <c r="H288" s="6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>
      <c r="A289" s="1"/>
      <c r="B289" s="2"/>
      <c r="C289" s="5"/>
      <c r="D289" s="5"/>
      <c r="E289" s="5"/>
      <c r="F289" s="5"/>
      <c r="G289" s="5"/>
      <c r="H289" s="6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>
      <c r="A290" s="1"/>
      <c r="B290" s="2"/>
      <c r="C290" s="5"/>
      <c r="D290" s="5"/>
      <c r="E290" s="5"/>
      <c r="F290" s="5"/>
      <c r="G290" s="5"/>
      <c r="H290" s="6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>
      <c r="A291" s="1"/>
      <c r="B291" s="2"/>
      <c r="C291" s="5"/>
      <c r="D291" s="5"/>
      <c r="E291" s="5"/>
      <c r="F291" s="5"/>
      <c r="G291" s="5"/>
      <c r="H291" s="6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>
      <c r="A292" s="1"/>
      <c r="B292" s="2"/>
      <c r="C292" s="5"/>
      <c r="D292" s="5"/>
      <c r="E292" s="5"/>
      <c r="F292" s="5"/>
      <c r="G292" s="5"/>
      <c r="H292" s="6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>
      <c r="A293" s="1"/>
      <c r="B293" s="2"/>
      <c r="C293" s="5"/>
      <c r="D293" s="5"/>
      <c r="E293" s="5"/>
      <c r="F293" s="5"/>
      <c r="G293" s="5"/>
      <c r="H293" s="6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>
      <c r="A294" s="1"/>
      <c r="B294" s="2"/>
      <c r="C294" s="5"/>
      <c r="D294" s="5"/>
      <c r="E294" s="5"/>
      <c r="F294" s="5"/>
      <c r="G294" s="5"/>
      <c r="H294" s="6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>
      <c r="A295" s="1"/>
      <c r="B295" s="2"/>
      <c r="C295" s="5"/>
      <c r="D295" s="5"/>
      <c r="E295" s="5"/>
      <c r="F295" s="5"/>
      <c r="G295" s="5"/>
      <c r="H295" s="6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>
      <c r="A296" s="1"/>
      <c r="B296" s="2"/>
      <c r="C296" s="5"/>
      <c r="D296" s="5"/>
      <c r="E296" s="5"/>
      <c r="F296" s="5"/>
      <c r="G296" s="5"/>
      <c r="H296" s="6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>
      <c r="A297" s="1"/>
      <c r="B297" s="2"/>
      <c r="C297" s="5"/>
      <c r="D297" s="5"/>
      <c r="E297" s="5"/>
      <c r="F297" s="5"/>
      <c r="G297" s="5"/>
      <c r="H297" s="6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>
      <c r="A298" s="1"/>
      <c r="B298" s="2"/>
      <c r="C298" s="5"/>
      <c r="D298" s="5"/>
      <c r="E298" s="5"/>
      <c r="F298" s="5"/>
      <c r="G298" s="5"/>
      <c r="H298" s="6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>
      <c r="A299" s="1"/>
      <c r="B299" s="2"/>
      <c r="C299" s="5"/>
      <c r="D299" s="5"/>
      <c r="E299" s="5"/>
      <c r="F299" s="5"/>
      <c r="G299" s="5"/>
      <c r="H299" s="6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>
      <c r="A300" s="1"/>
      <c r="B300" s="2"/>
      <c r="C300" s="5"/>
      <c r="D300" s="5"/>
      <c r="E300" s="5"/>
      <c r="F300" s="5"/>
      <c r="G300" s="5"/>
      <c r="H300" s="6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>
      <c r="A301" s="1"/>
      <c r="B301" s="2"/>
      <c r="C301" s="5"/>
      <c r="D301" s="5"/>
      <c r="E301" s="5"/>
      <c r="F301" s="5"/>
      <c r="G301" s="5"/>
      <c r="H301" s="6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>
      <c r="A302" s="1"/>
      <c r="B302" s="2"/>
      <c r="C302" s="5"/>
      <c r="D302" s="5"/>
      <c r="E302" s="5"/>
      <c r="F302" s="5"/>
      <c r="G302" s="5"/>
      <c r="H302" s="6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>
      <c r="A303" s="1"/>
      <c r="B303" s="2"/>
      <c r="C303" s="5"/>
      <c r="D303" s="5"/>
      <c r="E303" s="5"/>
      <c r="F303" s="5"/>
      <c r="G303" s="5"/>
      <c r="H303" s="6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>
      <c r="A304" s="1"/>
      <c r="B304" s="2"/>
      <c r="C304" s="5"/>
      <c r="D304" s="5"/>
      <c r="E304" s="5"/>
      <c r="F304" s="5"/>
      <c r="G304" s="5"/>
      <c r="H304" s="6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>
      <c r="A305" s="1"/>
      <c r="B305" s="2"/>
      <c r="C305" s="5"/>
      <c r="D305" s="5"/>
      <c r="E305" s="5"/>
      <c r="F305" s="5"/>
      <c r="G305" s="5"/>
      <c r="H305" s="6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>
      <c r="A306" s="1"/>
      <c r="B306" s="2"/>
      <c r="C306" s="5"/>
      <c r="D306" s="5"/>
      <c r="E306" s="5"/>
      <c r="F306" s="5"/>
      <c r="G306" s="5"/>
      <c r="H306" s="6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>
      <c r="A307" s="1"/>
      <c r="B307" s="2"/>
      <c r="C307" s="5"/>
      <c r="D307" s="5"/>
      <c r="E307" s="5"/>
      <c r="F307" s="5"/>
      <c r="G307" s="5"/>
      <c r="H307" s="6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>
      <c r="A308" s="1"/>
      <c r="B308" s="2"/>
      <c r="C308" s="5"/>
      <c r="D308" s="5"/>
      <c r="E308" s="5"/>
      <c r="F308" s="5"/>
      <c r="G308" s="5"/>
      <c r="H308" s="6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>
      <c r="A309" s="1"/>
      <c r="B309" s="2"/>
      <c r="C309" s="5"/>
      <c r="D309" s="5"/>
      <c r="E309" s="5"/>
      <c r="F309" s="5"/>
      <c r="G309" s="5"/>
      <c r="H309" s="6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>
      <c r="A310" s="1"/>
      <c r="B310" s="2"/>
      <c r="C310" s="5"/>
      <c r="D310" s="5"/>
      <c r="E310" s="5"/>
      <c r="F310" s="5"/>
      <c r="G310" s="5"/>
      <c r="H310" s="6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>
      <c r="A311" s="1"/>
      <c r="B311" s="2"/>
      <c r="C311" s="5"/>
      <c r="D311" s="5"/>
      <c r="E311" s="5"/>
      <c r="F311" s="5"/>
      <c r="G311" s="5"/>
      <c r="H311" s="6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>
      <c r="A312" s="1"/>
      <c r="B312" s="2"/>
      <c r="C312" s="5"/>
      <c r="D312" s="5"/>
      <c r="E312" s="5"/>
      <c r="F312" s="5"/>
      <c r="G312" s="5"/>
      <c r="H312" s="6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>
      <c r="A313" s="1"/>
      <c r="B313" s="2"/>
      <c r="C313" s="5"/>
      <c r="D313" s="5"/>
      <c r="E313" s="5"/>
      <c r="F313" s="5"/>
      <c r="G313" s="5"/>
      <c r="H313" s="6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>
      <c r="A314" s="1"/>
      <c r="B314" s="2"/>
      <c r="C314" s="5"/>
      <c r="D314" s="5"/>
      <c r="E314" s="5"/>
      <c r="F314" s="5"/>
      <c r="G314" s="5"/>
      <c r="H314" s="6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>
      <c r="A315" s="1"/>
      <c r="B315" s="2"/>
      <c r="C315" s="5"/>
      <c r="D315" s="5"/>
      <c r="E315" s="5"/>
      <c r="F315" s="5"/>
      <c r="G315" s="5"/>
      <c r="H315" s="6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>
      <c r="A316" s="1"/>
      <c r="B316" s="2"/>
      <c r="C316" s="5"/>
      <c r="D316" s="5"/>
      <c r="E316" s="5"/>
      <c r="F316" s="5"/>
      <c r="G316" s="5"/>
      <c r="H316" s="6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>
      <c r="A317" s="1"/>
      <c r="B317" s="2"/>
      <c r="C317" s="5"/>
      <c r="D317" s="5"/>
      <c r="E317" s="5"/>
      <c r="F317" s="5"/>
      <c r="G317" s="5"/>
      <c r="H317" s="6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>
      <c r="A318" s="1"/>
      <c r="B318" s="2"/>
      <c r="C318" s="5"/>
      <c r="D318" s="5"/>
      <c r="E318" s="5"/>
      <c r="F318" s="5"/>
      <c r="G318" s="5"/>
      <c r="H318" s="6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>
      <c r="A319" s="1"/>
      <c r="B319" s="2"/>
      <c r="C319" s="5"/>
      <c r="D319" s="5"/>
      <c r="E319" s="5"/>
      <c r="F319" s="5"/>
      <c r="G319" s="5"/>
      <c r="H319" s="6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>
      <c r="A320" s="1"/>
      <c r="B320" s="2"/>
      <c r="C320" s="5"/>
      <c r="D320" s="5"/>
      <c r="E320" s="5"/>
      <c r="F320" s="5"/>
      <c r="G320" s="5"/>
      <c r="H320" s="6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>
      <c r="A321" s="1"/>
      <c r="B321" s="2"/>
      <c r="C321" s="5"/>
      <c r="D321" s="5"/>
      <c r="E321" s="5"/>
      <c r="F321" s="5"/>
      <c r="G321" s="5"/>
      <c r="H321" s="6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>
      <c r="A322" s="1"/>
      <c r="B322" s="2"/>
      <c r="C322" s="5"/>
      <c r="D322" s="5"/>
      <c r="E322" s="5"/>
      <c r="F322" s="5"/>
      <c r="G322" s="5"/>
      <c r="H322" s="6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>
      <c r="A323" s="1"/>
      <c r="B323" s="2"/>
      <c r="C323" s="5"/>
      <c r="D323" s="5"/>
      <c r="E323" s="5"/>
      <c r="F323" s="5"/>
      <c r="G323" s="5"/>
      <c r="H323" s="6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>
      <c r="A324" s="1"/>
      <c r="B324" s="2"/>
      <c r="C324" s="5"/>
      <c r="D324" s="5"/>
      <c r="E324" s="5"/>
      <c r="F324" s="5"/>
      <c r="G324" s="5"/>
      <c r="H324" s="6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>
      <c r="A325" s="1"/>
      <c r="B325" s="2"/>
      <c r="C325" s="5"/>
      <c r="D325" s="5"/>
      <c r="E325" s="5"/>
      <c r="F325" s="5"/>
      <c r="G325" s="5"/>
      <c r="H325" s="6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>
      <c r="A326" s="1"/>
      <c r="B326" s="2"/>
      <c r="C326" s="5"/>
      <c r="D326" s="5"/>
      <c r="E326" s="5"/>
      <c r="F326" s="5"/>
      <c r="G326" s="5"/>
      <c r="H326" s="6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>
      <c r="A327" s="1"/>
      <c r="B327" s="2"/>
      <c r="C327" s="5"/>
      <c r="D327" s="5"/>
      <c r="E327" s="5"/>
      <c r="F327" s="5"/>
      <c r="G327" s="5"/>
      <c r="H327" s="6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>
      <c r="A328" s="1"/>
      <c r="B328" s="2"/>
      <c r="C328" s="5"/>
      <c r="D328" s="5"/>
      <c r="E328" s="5"/>
      <c r="F328" s="5"/>
      <c r="G328" s="5"/>
      <c r="H328" s="6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>
      <c r="A329" s="1"/>
      <c r="B329" s="2"/>
      <c r="C329" s="5"/>
      <c r="D329" s="5"/>
      <c r="E329" s="5"/>
      <c r="F329" s="5"/>
      <c r="G329" s="5"/>
      <c r="H329" s="6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>
      <c r="A330" s="1"/>
      <c r="B330" s="2"/>
      <c r="C330" s="5"/>
      <c r="D330" s="5"/>
      <c r="E330" s="5"/>
      <c r="F330" s="5"/>
      <c r="G330" s="5"/>
      <c r="H330" s="6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>
      <c r="A331" s="1"/>
      <c r="B331" s="2"/>
      <c r="C331" s="5"/>
      <c r="D331" s="5"/>
      <c r="E331" s="5"/>
      <c r="F331" s="5"/>
      <c r="G331" s="5"/>
      <c r="H331" s="6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>
      <c r="A332" s="1"/>
      <c r="B332" s="2"/>
      <c r="C332" s="5"/>
      <c r="D332" s="5"/>
      <c r="E332" s="5"/>
      <c r="F332" s="5"/>
      <c r="G332" s="5"/>
      <c r="H332" s="6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>
      <c r="A333" s="1"/>
      <c r="B333" s="2"/>
      <c r="C333" s="5"/>
      <c r="D333" s="5"/>
      <c r="E333" s="5"/>
      <c r="F333" s="5"/>
      <c r="G333" s="5"/>
      <c r="H333" s="6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>
      <c r="A334" s="1"/>
      <c r="B334" s="2"/>
      <c r="C334" s="5"/>
      <c r="D334" s="5"/>
      <c r="E334" s="5"/>
      <c r="F334" s="5"/>
      <c r="G334" s="5"/>
      <c r="H334" s="6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>
      <c r="A335" s="1"/>
      <c r="B335" s="2"/>
      <c r="C335" s="5"/>
      <c r="D335" s="5"/>
      <c r="E335" s="5"/>
      <c r="F335" s="5"/>
      <c r="G335" s="5"/>
      <c r="H335" s="6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>
      <c r="A336" s="1"/>
      <c r="B336" s="2"/>
      <c r="C336" s="5"/>
      <c r="D336" s="5"/>
      <c r="E336" s="5"/>
      <c r="F336" s="5"/>
      <c r="G336" s="5"/>
      <c r="H336" s="6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>
      <c r="A337" s="1"/>
      <c r="B337" s="2"/>
      <c r="C337" s="5"/>
      <c r="D337" s="5"/>
      <c r="E337" s="5"/>
      <c r="F337" s="5"/>
      <c r="G337" s="5"/>
      <c r="H337" s="6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>
      <c r="A338" s="1"/>
      <c r="B338" s="2"/>
      <c r="C338" s="5"/>
      <c r="D338" s="5"/>
      <c r="E338" s="5"/>
      <c r="F338" s="5"/>
      <c r="G338" s="5"/>
      <c r="H338" s="6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>
      <c r="A339" s="1"/>
      <c r="B339" s="2"/>
      <c r="C339" s="5"/>
      <c r="D339" s="5"/>
      <c r="E339" s="5"/>
      <c r="F339" s="5"/>
      <c r="G339" s="5"/>
      <c r="H339" s="6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>
      <c r="A340" s="1"/>
      <c r="B340" s="2"/>
      <c r="C340" s="5"/>
      <c r="D340" s="5"/>
      <c r="E340" s="5"/>
      <c r="F340" s="5"/>
      <c r="G340" s="5"/>
      <c r="H340" s="6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>
      <c r="A341" s="1"/>
      <c r="B341" s="2"/>
      <c r="C341" s="5"/>
      <c r="D341" s="5"/>
      <c r="E341" s="5"/>
      <c r="F341" s="5"/>
      <c r="G341" s="5"/>
      <c r="H341" s="6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>
      <c r="A342" s="1"/>
      <c r="B342" s="2"/>
      <c r="C342" s="5"/>
      <c r="D342" s="5"/>
      <c r="E342" s="5"/>
      <c r="F342" s="5"/>
      <c r="G342" s="5"/>
      <c r="H342" s="6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>
      <c r="A343" s="1"/>
      <c r="B343" s="2"/>
      <c r="C343" s="5"/>
      <c r="D343" s="5"/>
      <c r="E343" s="5"/>
      <c r="F343" s="5"/>
      <c r="G343" s="5"/>
      <c r="H343" s="6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>
      <c r="A344" s="1"/>
      <c r="B344" s="2"/>
      <c r="C344" s="5"/>
      <c r="D344" s="5"/>
      <c r="E344" s="5"/>
      <c r="F344" s="5"/>
      <c r="G344" s="5"/>
      <c r="H344" s="6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>
      <c r="A345" s="1"/>
      <c r="B345" s="2"/>
      <c r="C345" s="5"/>
      <c r="D345" s="5"/>
      <c r="E345" s="5"/>
      <c r="F345" s="5"/>
      <c r="G345" s="5"/>
      <c r="H345" s="6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>
      <c r="A346" s="1"/>
      <c r="B346" s="2"/>
      <c r="C346" s="5"/>
      <c r="D346" s="5"/>
      <c r="E346" s="5"/>
      <c r="F346" s="5"/>
      <c r="G346" s="5"/>
      <c r="H346" s="6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>
      <c r="A347" s="1"/>
      <c r="B347" s="2"/>
      <c r="C347" s="5"/>
      <c r="D347" s="5"/>
      <c r="E347" s="5"/>
      <c r="F347" s="5"/>
      <c r="G347" s="5"/>
      <c r="H347" s="6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>
      <c r="A348" s="1"/>
      <c r="B348" s="2"/>
      <c r="C348" s="5"/>
      <c r="D348" s="5"/>
      <c r="E348" s="5"/>
      <c r="F348" s="5"/>
      <c r="G348" s="5"/>
      <c r="H348" s="6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>
      <c r="A349" s="1"/>
      <c r="B349" s="2"/>
      <c r="C349" s="5"/>
      <c r="D349" s="5"/>
      <c r="E349" s="5"/>
      <c r="F349" s="5"/>
      <c r="G349" s="5"/>
      <c r="H349" s="6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>
      <c r="A350" s="1"/>
      <c r="B350" s="2"/>
      <c r="C350" s="5"/>
      <c r="D350" s="5"/>
      <c r="E350" s="5"/>
      <c r="F350" s="5"/>
      <c r="G350" s="5"/>
      <c r="H350" s="6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>
      <c r="A351" s="1"/>
      <c r="B351" s="2"/>
      <c r="C351" s="5"/>
      <c r="D351" s="5"/>
      <c r="E351" s="5"/>
      <c r="F351" s="5"/>
      <c r="G351" s="5"/>
      <c r="H351" s="6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>
      <c r="A352" s="1"/>
      <c r="B352" s="2"/>
      <c r="C352" s="5"/>
      <c r="D352" s="5"/>
      <c r="E352" s="5"/>
      <c r="F352" s="5"/>
      <c r="G352" s="5"/>
      <c r="H352" s="6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>
      <c r="A353" s="1"/>
      <c r="B353" s="2"/>
      <c r="C353" s="5"/>
      <c r="D353" s="5"/>
      <c r="E353" s="5"/>
      <c r="F353" s="5"/>
      <c r="G353" s="5"/>
      <c r="H353" s="6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>
      <c r="A354" s="1"/>
      <c r="B354" s="2"/>
      <c r="C354" s="5"/>
      <c r="D354" s="5"/>
      <c r="E354" s="5"/>
      <c r="F354" s="5"/>
      <c r="G354" s="5"/>
      <c r="H354" s="6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>
      <c r="A355" s="1"/>
      <c r="B355" s="2"/>
      <c r="C355" s="5"/>
      <c r="D355" s="5"/>
      <c r="E355" s="5"/>
      <c r="F355" s="5"/>
      <c r="G355" s="5"/>
      <c r="H355" s="6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>
      <c r="A356" s="1"/>
      <c r="B356" s="2"/>
      <c r="C356" s="5"/>
      <c r="D356" s="5"/>
      <c r="E356" s="5"/>
      <c r="F356" s="5"/>
      <c r="G356" s="5"/>
      <c r="H356" s="6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>
      <c r="A357" s="1"/>
      <c r="B357" s="2"/>
      <c r="C357" s="5"/>
      <c r="D357" s="5"/>
      <c r="E357" s="5"/>
      <c r="F357" s="5"/>
      <c r="G357" s="5"/>
      <c r="H357" s="6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>
      <c r="A358" s="1"/>
      <c r="B358" s="2"/>
      <c r="C358" s="5"/>
      <c r="D358" s="5"/>
      <c r="E358" s="5"/>
      <c r="F358" s="5"/>
      <c r="G358" s="5"/>
      <c r="H358" s="6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>
      <c r="A359" s="1"/>
      <c r="B359" s="2"/>
      <c r="C359" s="5"/>
      <c r="D359" s="5"/>
      <c r="E359" s="5"/>
      <c r="F359" s="5"/>
      <c r="G359" s="5"/>
      <c r="H359" s="6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>
      <c r="A360" s="1"/>
      <c r="B360" s="2"/>
      <c r="C360" s="5"/>
      <c r="D360" s="5"/>
      <c r="E360" s="5"/>
      <c r="F360" s="5"/>
      <c r="G360" s="5"/>
      <c r="H360" s="6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>
      <c r="A361" s="1"/>
      <c r="B361" s="2"/>
      <c r="C361" s="5"/>
      <c r="D361" s="5"/>
      <c r="E361" s="5"/>
      <c r="F361" s="5"/>
      <c r="G361" s="5"/>
      <c r="H361" s="6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>
      <c r="A362" s="1"/>
      <c r="B362" s="2"/>
      <c r="C362" s="5"/>
      <c r="D362" s="5"/>
      <c r="E362" s="5"/>
      <c r="F362" s="5"/>
      <c r="G362" s="5"/>
      <c r="H362" s="6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>
      <c r="A363" s="1"/>
      <c r="B363" s="2"/>
      <c r="C363" s="5"/>
      <c r="D363" s="5"/>
      <c r="E363" s="5"/>
      <c r="F363" s="5"/>
      <c r="G363" s="5"/>
      <c r="H363" s="6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>
      <c r="A364" s="1"/>
      <c r="B364" s="2"/>
      <c r="C364" s="5"/>
      <c r="D364" s="5"/>
      <c r="E364" s="5"/>
      <c r="F364" s="5"/>
      <c r="G364" s="5"/>
      <c r="H364" s="6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>
      <c r="A365" s="1"/>
      <c r="B365" s="2"/>
      <c r="C365" s="5"/>
      <c r="D365" s="5"/>
      <c r="E365" s="5"/>
      <c r="F365" s="5"/>
      <c r="G365" s="5"/>
      <c r="H365" s="6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>
      <c r="A366" s="1"/>
      <c r="B366" s="2"/>
      <c r="C366" s="5"/>
      <c r="D366" s="5"/>
      <c r="E366" s="5"/>
      <c r="F366" s="5"/>
      <c r="G366" s="5"/>
      <c r="H366" s="6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>
      <c r="A367" s="1"/>
      <c r="B367" s="2"/>
      <c r="C367" s="5"/>
      <c r="D367" s="5"/>
      <c r="E367" s="5"/>
      <c r="F367" s="5"/>
      <c r="G367" s="5"/>
      <c r="H367" s="6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>
      <c r="A368" s="1"/>
      <c r="B368" s="2"/>
      <c r="C368" s="5"/>
      <c r="D368" s="5"/>
      <c r="E368" s="5"/>
      <c r="F368" s="5"/>
      <c r="G368" s="5"/>
      <c r="H368" s="6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>
      <c r="A369" s="1"/>
      <c r="B369" s="2"/>
      <c r="C369" s="5"/>
      <c r="D369" s="5"/>
      <c r="E369" s="5"/>
      <c r="F369" s="5"/>
      <c r="G369" s="5"/>
      <c r="H369" s="6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>
      <c r="A370" s="1"/>
      <c r="B370" s="2"/>
      <c r="C370" s="5"/>
      <c r="D370" s="5"/>
      <c r="E370" s="5"/>
      <c r="F370" s="5"/>
      <c r="G370" s="5"/>
      <c r="H370" s="6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>
      <c r="A371" s="1"/>
      <c r="B371" s="2"/>
      <c r="C371" s="5"/>
      <c r="D371" s="5"/>
      <c r="E371" s="5"/>
      <c r="F371" s="5"/>
      <c r="G371" s="5"/>
      <c r="H371" s="6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>
      <c r="A372" s="1"/>
      <c r="B372" s="2"/>
      <c r="C372" s="5"/>
      <c r="D372" s="5"/>
      <c r="E372" s="5"/>
      <c r="F372" s="5"/>
      <c r="G372" s="5"/>
      <c r="H372" s="6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>
      <c r="A373" s="1"/>
      <c r="B373" s="2"/>
      <c r="C373" s="5"/>
      <c r="D373" s="5"/>
      <c r="E373" s="5"/>
      <c r="F373" s="5"/>
      <c r="G373" s="5"/>
      <c r="H373" s="6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>
      <c r="A374" s="1"/>
      <c r="B374" s="2"/>
      <c r="C374" s="5"/>
      <c r="D374" s="5"/>
      <c r="E374" s="5"/>
      <c r="F374" s="5"/>
      <c r="G374" s="5"/>
      <c r="H374" s="6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>
      <c r="A375" s="1"/>
      <c r="B375" s="2"/>
      <c r="C375" s="5"/>
      <c r="D375" s="5"/>
      <c r="E375" s="5"/>
      <c r="F375" s="5"/>
      <c r="G375" s="5"/>
      <c r="H375" s="6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>
      <c r="A376" s="1"/>
      <c r="B376" s="2"/>
      <c r="C376" s="5"/>
      <c r="D376" s="5"/>
      <c r="E376" s="5"/>
      <c r="F376" s="5"/>
      <c r="G376" s="5"/>
      <c r="H376" s="6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>
      <c r="A377" s="1"/>
      <c r="B377" s="2"/>
      <c r="C377" s="5"/>
      <c r="D377" s="5"/>
      <c r="E377" s="5"/>
      <c r="F377" s="5"/>
      <c r="G377" s="5"/>
      <c r="H377" s="6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>
      <c r="A378" s="1"/>
      <c r="B378" s="2"/>
      <c r="C378" s="5"/>
      <c r="D378" s="5"/>
      <c r="E378" s="5"/>
      <c r="F378" s="5"/>
      <c r="G378" s="5"/>
      <c r="H378" s="6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>
      <c r="A379" s="1"/>
      <c r="B379" s="2"/>
      <c r="C379" s="5"/>
      <c r="D379" s="5"/>
      <c r="E379" s="5"/>
      <c r="F379" s="5"/>
      <c r="G379" s="5"/>
      <c r="H379" s="6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>
      <c r="A380" s="1"/>
      <c r="B380" s="2"/>
      <c r="C380" s="5"/>
      <c r="D380" s="5"/>
      <c r="E380" s="5"/>
      <c r="F380" s="5"/>
      <c r="G380" s="5"/>
      <c r="H380" s="6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>
      <c r="A381" s="1"/>
      <c r="B381" s="2"/>
      <c r="C381" s="5"/>
      <c r="D381" s="5"/>
      <c r="E381" s="5"/>
      <c r="F381" s="5"/>
      <c r="G381" s="5"/>
      <c r="H381" s="6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>
      <c r="A382" s="1"/>
      <c r="B382" s="2"/>
      <c r="C382" s="5"/>
      <c r="D382" s="5"/>
      <c r="E382" s="5"/>
      <c r="F382" s="5"/>
      <c r="G382" s="5"/>
      <c r="H382" s="6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>
      <c r="A383" s="1"/>
      <c r="B383" s="2"/>
      <c r="C383" s="5"/>
      <c r="D383" s="5"/>
      <c r="E383" s="5"/>
      <c r="F383" s="5"/>
      <c r="G383" s="5"/>
      <c r="H383" s="6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>
      <c r="A384" s="1"/>
      <c r="B384" s="2"/>
      <c r="C384" s="5"/>
      <c r="D384" s="5"/>
      <c r="E384" s="5"/>
      <c r="F384" s="5"/>
      <c r="G384" s="5"/>
      <c r="H384" s="6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>
      <c r="A385" s="1"/>
      <c r="B385" s="2"/>
      <c r="C385" s="5"/>
      <c r="D385" s="5"/>
      <c r="E385" s="5"/>
      <c r="F385" s="5"/>
      <c r="G385" s="5"/>
      <c r="H385" s="6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>
      <c r="A386" s="1"/>
      <c r="B386" s="2"/>
      <c r="C386" s="5"/>
      <c r="D386" s="5"/>
      <c r="E386" s="5"/>
      <c r="F386" s="5"/>
      <c r="G386" s="5"/>
      <c r="H386" s="6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>
      <c r="A387" s="1"/>
      <c r="B387" s="2"/>
      <c r="C387" s="5"/>
      <c r="D387" s="5"/>
      <c r="E387" s="5"/>
      <c r="F387" s="5"/>
      <c r="G387" s="5"/>
      <c r="H387" s="6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>
      <c r="A388" s="1"/>
      <c r="B388" s="2"/>
      <c r="C388" s="5"/>
      <c r="D388" s="5"/>
      <c r="E388" s="5"/>
      <c r="F388" s="5"/>
      <c r="G388" s="5"/>
      <c r="H388" s="6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>
      <c r="A389" s="1"/>
      <c r="B389" s="2"/>
      <c r="C389" s="5"/>
      <c r="D389" s="5"/>
      <c r="E389" s="5"/>
      <c r="F389" s="5"/>
      <c r="G389" s="5"/>
      <c r="H389" s="6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>
      <c r="A390" s="1"/>
      <c r="B390" s="2"/>
      <c r="C390" s="5"/>
      <c r="D390" s="5"/>
      <c r="E390" s="5"/>
      <c r="F390" s="5"/>
      <c r="G390" s="5"/>
      <c r="H390" s="6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>
      <c r="A391" s="1"/>
      <c r="B391" s="2"/>
      <c r="C391" s="5"/>
      <c r="D391" s="5"/>
      <c r="E391" s="5"/>
      <c r="F391" s="5"/>
      <c r="G391" s="5"/>
      <c r="H391" s="6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>
      <c r="A392" s="1"/>
      <c r="B392" s="2"/>
      <c r="C392" s="5"/>
      <c r="D392" s="5"/>
      <c r="E392" s="5"/>
      <c r="F392" s="5"/>
      <c r="G392" s="5"/>
      <c r="H392" s="6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>
      <c r="A393" s="1"/>
      <c r="B393" s="2"/>
      <c r="C393" s="5"/>
      <c r="D393" s="5"/>
      <c r="E393" s="5"/>
      <c r="F393" s="5"/>
      <c r="G393" s="5"/>
      <c r="H393" s="6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>
      <c r="A394" s="1"/>
      <c r="B394" s="2"/>
      <c r="C394" s="5"/>
      <c r="D394" s="5"/>
      <c r="E394" s="5"/>
      <c r="F394" s="5"/>
      <c r="G394" s="5"/>
      <c r="H394" s="6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>
      <c r="A395" s="1"/>
      <c r="B395" s="2"/>
      <c r="C395" s="5"/>
      <c r="D395" s="5"/>
      <c r="E395" s="5"/>
      <c r="F395" s="5"/>
      <c r="G395" s="5"/>
      <c r="H395" s="6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>
      <c r="A396" s="1"/>
      <c r="B396" s="2"/>
      <c r="C396" s="5"/>
      <c r="D396" s="5"/>
      <c r="E396" s="5"/>
      <c r="F396" s="5"/>
      <c r="G396" s="5"/>
      <c r="H396" s="6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>
      <c r="A397" s="1"/>
      <c r="B397" s="2"/>
      <c r="C397" s="5"/>
      <c r="D397" s="5"/>
      <c r="E397" s="5"/>
      <c r="F397" s="5"/>
      <c r="G397" s="5"/>
      <c r="H397" s="6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>
      <c r="A398" s="1"/>
      <c r="B398" s="2"/>
      <c r="C398" s="5"/>
      <c r="D398" s="5"/>
      <c r="E398" s="5"/>
      <c r="F398" s="5"/>
      <c r="G398" s="5"/>
      <c r="H398" s="6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>
      <c r="A399" s="1"/>
      <c r="B399" s="2"/>
      <c r="C399" s="5"/>
      <c r="D399" s="5"/>
      <c r="E399" s="5"/>
      <c r="F399" s="5"/>
      <c r="G399" s="5"/>
      <c r="H399" s="6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>
      <c r="A400" s="1"/>
      <c r="B400" s="2"/>
      <c r="C400" s="5"/>
      <c r="D400" s="5"/>
      <c r="E400" s="5"/>
      <c r="F400" s="5"/>
      <c r="G400" s="5"/>
      <c r="H400" s="6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>
      <c r="A401" s="1"/>
      <c r="B401" s="2"/>
      <c r="C401" s="5"/>
      <c r="D401" s="5"/>
      <c r="E401" s="5"/>
      <c r="F401" s="5"/>
      <c r="G401" s="5"/>
      <c r="H401" s="6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>
      <c r="A402" s="1"/>
      <c r="B402" s="2"/>
      <c r="C402" s="5"/>
      <c r="D402" s="5"/>
      <c r="E402" s="5"/>
      <c r="F402" s="5"/>
      <c r="G402" s="5"/>
      <c r="H402" s="6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>
      <c r="A403" s="1"/>
      <c r="B403" s="2"/>
      <c r="C403" s="5"/>
      <c r="D403" s="5"/>
      <c r="E403" s="5"/>
      <c r="F403" s="5"/>
      <c r="G403" s="5"/>
      <c r="H403" s="6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>
      <c r="A404" s="1"/>
      <c r="B404" s="2"/>
      <c r="C404" s="5"/>
      <c r="D404" s="5"/>
      <c r="E404" s="5"/>
      <c r="F404" s="5"/>
      <c r="G404" s="5"/>
      <c r="H404" s="6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>
      <c r="A405" s="1"/>
      <c r="B405" s="2"/>
      <c r="C405" s="5"/>
      <c r="D405" s="5"/>
      <c r="E405" s="5"/>
      <c r="F405" s="5"/>
      <c r="G405" s="5"/>
      <c r="H405" s="6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>
      <c r="A406" s="1"/>
      <c r="B406" s="2"/>
      <c r="C406" s="5"/>
      <c r="D406" s="5"/>
      <c r="E406" s="5"/>
      <c r="F406" s="5"/>
      <c r="G406" s="5"/>
      <c r="H406" s="6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>
      <c r="A407" s="1"/>
      <c r="B407" s="2"/>
      <c r="C407" s="5"/>
      <c r="D407" s="5"/>
      <c r="E407" s="5"/>
      <c r="F407" s="5"/>
      <c r="G407" s="5"/>
      <c r="H407" s="6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>
      <c r="A408" s="1"/>
      <c r="B408" s="2"/>
      <c r="C408" s="5"/>
      <c r="D408" s="5"/>
      <c r="E408" s="5"/>
      <c r="F408" s="5"/>
      <c r="G408" s="5"/>
      <c r="H408" s="6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>
      <c r="A409" s="1"/>
      <c r="B409" s="2"/>
      <c r="C409" s="5"/>
      <c r="D409" s="5"/>
      <c r="E409" s="5"/>
      <c r="F409" s="5"/>
      <c r="G409" s="5"/>
      <c r="H409" s="6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>
      <c r="A410" s="1"/>
      <c r="B410" s="2"/>
      <c r="C410" s="5"/>
      <c r="D410" s="5"/>
      <c r="E410" s="5"/>
      <c r="F410" s="5"/>
      <c r="G410" s="5"/>
      <c r="H410" s="6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>
      <c r="A411" s="1"/>
      <c r="B411" s="2"/>
      <c r="C411" s="5"/>
      <c r="D411" s="5"/>
      <c r="E411" s="5"/>
      <c r="F411" s="5"/>
      <c r="G411" s="5"/>
      <c r="H411" s="6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>
      <c r="A412" s="1"/>
      <c r="B412" s="2"/>
      <c r="C412" s="5"/>
      <c r="D412" s="5"/>
      <c r="E412" s="5"/>
      <c r="F412" s="5"/>
      <c r="G412" s="5"/>
      <c r="H412" s="6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>
      <c r="A413" s="1"/>
      <c r="B413" s="2"/>
      <c r="C413" s="5"/>
      <c r="D413" s="5"/>
      <c r="E413" s="5"/>
      <c r="F413" s="5"/>
      <c r="G413" s="5"/>
      <c r="H413" s="6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>
      <c r="A414" s="1"/>
      <c r="B414" s="2"/>
      <c r="C414" s="5"/>
      <c r="D414" s="5"/>
      <c r="E414" s="5"/>
      <c r="F414" s="5"/>
      <c r="G414" s="5"/>
      <c r="H414" s="6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>
      <c r="A415" s="1"/>
      <c r="B415" s="2"/>
      <c r="C415" s="5"/>
      <c r="D415" s="5"/>
      <c r="E415" s="5"/>
      <c r="F415" s="5"/>
      <c r="G415" s="5"/>
      <c r="H415" s="6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>
      <c r="A416" s="1"/>
      <c r="B416" s="2"/>
      <c r="C416" s="5"/>
      <c r="D416" s="5"/>
      <c r="E416" s="5"/>
      <c r="F416" s="5"/>
      <c r="G416" s="5"/>
      <c r="H416" s="6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>
      <c r="A417" s="1"/>
      <c r="B417" s="2"/>
      <c r="C417" s="5"/>
      <c r="D417" s="5"/>
      <c r="E417" s="5"/>
      <c r="F417" s="5"/>
      <c r="G417" s="5"/>
      <c r="H417" s="6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>
      <c r="A418" s="1"/>
      <c r="B418" s="2"/>
      <c r="C418" s="5"/>
      <c r="D418" s="5"/>
      <c r="E418" s="5"/>
      <c r="F418" s="5"/>
      <c r="G418" s="5"/>
      <c r="H418" s="6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>
      <c r="A419" s="1"/>
      <c r="B419" s="2"/>
      <c r="C419" s="5"/>
      <c r="D419" s="5"/>
      <c r="E419" s="5"/>
      <c r="F419" s="5"/>
      <c r="G419" s="5"/>
      <c r="H419" s="6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>
      <c r="A420" s="1"/>
      <c r="B420" s="2"/>
      <c r="C420" s="5"/>
      <c r="D420" s="5"/>
      <c r="E420" s="5"/>
      <c r="F420" s="5"/>
      <c r="G420" s="5"/>
      <c r="H420" s="6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>
      <c r="A421" s="1"/>
      <c r="B421" s="2"/>
      <c r="C421" s="5"/>
      <c r="D421" s="5"/>
      <c r="E421" s="5"/>
      <c r="F421" s="5"/>
      <c r="G421" s="5"/>
      <c r="H421" s="6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>
      <c r="A422" s="1"/>
      <c r="B422" s="2"/>
      <c r="C422" s="5"/>
      <c r="D422" s="5"/>
      <c r="E422" s="5"/>
      <c r="F422" s="5"/>
      <c r="G422" s="5"/>
      <c r="H422" s="6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>
      <c r="A423" s="1"/>
      <c r="B423" s="2"/>
      <c r="C423" s="5"/>
      <c r="D423" s="5"/>
      <c r="E423" s="5"/>
      <c r="F423" s="5"/>
      <c r="G423" s="5"/>
      <c r="H423" s="6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>
      <c r="A424" s="1"/>
      <c r="B424" s="2"/>
      <c r="C424" s="5"/>
      <c r="D424" s="5"/>
      <c r="E424" s="5"/>
      <c r="F424" s="5"/>
      <c r="G424" s="5"/>
      <c r="H424" s="6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>
      <c r="A425" s="1"/>
      <c r="B425" s="2"/>
      <c r="C425" s="5"/>
      <c r="D425" s="5"/>
      <c r="E425" s="5"/>
      <c r="F425" s="5"/>
      <c r="G425" s="5"/>
      <c r="H425" s="6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>
      <c r="A426" s="1"/>
      <c r="B426" s="2"/>
      <c r="C426" s="5"/>
      <c r="D426" s="5"/>
      <c r="E426" s="5"/>
      <c r="F426" s="5"/>
      <c r="G426" s="5"/>
      <c r="H426" s="6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>
      <c r="A427" s="1"/>
      <c r="B427" s="2"/>
      <c r="C427" s="5"/>
      <c r="D427" s="5"/>
      <c r="E427" s="5"/>
      <c r="F427" s="5"/>
      <c r="G427" s="5"/>
      <c r="H427" s="6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>
      <c r="A428" s="1"/>
      <c r="B428" s="2"/>
      <c r="C428" s="5"/>
      <c r="D428" s="5"/>
      <c r="E428" s="5"/>
      <c r="F428" s="5"/>
      <c r="G428" s="5"/>
      <c r="H428" s="6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>
      <c r="A429" s="1"/>
      <c r="B429" s="2"/>
      <c r="C429" s="5"/>
      <c r="D429" s="5"/>
      <c r="E429" s="5"/>
      <c r="F429" s="5"/>
      <c r="G429" s="5"/>
      <c r="H429" s="6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>
      <c r="A430" s="1"/>
      <c r="B430" s="2"/>
      <c r="C430" s="5"/>
      <c r="D430" s="5"/>
      <c r="E430" s="5"/>
      <c r="F430" s="5"/>
      <c r="G430" s="5"/>
      <c r="H430" s="6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>
      <c r="A431" s="1"/>
      <c r="B431" s="2"/>
      <c r="C431" s="5"/>
      <c r="D431" s="5"/>
      <c r="E431" s="5"/>
      <c r="F431" s="5"/>
      <c r="G431" s="5"/>
      <c r="H431" s="6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>
      <c r="A432" s="1"/>
      <c r="B432" s="2"/>
      <c r="C432" s="5"/>
      <c r="D432" s="5"/>
      <c r="E432" s="5"/>
      <c r="F432" s="5"/>
      <c r="G432" s="5"/>
      <c r="H432" s="6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>
      <c r="A433" s="1"/>
      <c r="B433" s="2"/>
      <c r="C433" s="5"/>
      <c r="D433" s="5"/>
      <c r="E433" s="5"/>
      <c r="F433" s="5"/>
      <c r="G433" s="5"/>
      <c r="H433" s="6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>
      <c r="A434" s="1"/>
      <c r="B434" s="2"/>
      <c r="C434" s="5"/>
      <c r="D434" s="5"/>
      <c r="E434" s="5"/>
      <c r="F434" s="5"/>
      <c r="G434" s="5"/>
      <c r="H434" s="6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>
      <c r="A435" s="1"/>
      <c r="B435" s="2"/>
      <c r="C435" s="5"/>
      <c r="D435" s="5"/>
      <c r="E435" s="5"/>
      <c r="F435" s="5"/>
      <c r="G435" s="5"/>
      <c r="H435" s="6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>
      <c r="A436" s="1"/>
      <c r="B436" s="2"/>
      <c r="C436" s="5"/>
      <c r="D436" s="5"/>
      <c r="E436" s="5"/>
      <c r="F436" s="5"/>
      <c r="G436" s="5"/>
      <c r="H436" s="6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>
      <c r="A437" s="1"/>
      <c r="B437" s="2"/>
      <c r="C437" s="5"/>
      <c r="D437" s="5"/>
      <c r="E437" s="5"/>
      <c r="F437" s="5"/>
      <c r="G437" s="5"/>
      <c r="H437" s="6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>
      <c r="A438" s="1"/>
      <c r="B438" s="2"/>
      <c r="C438" s="5"/>
      <c r="D438" s="5"/>
      <c r="E438" s="5"/>
      <c r="F438" s="5"/>
      <c r="G438" s="5"/>
      <c r="H438" s="6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>
      <c r="A439" s="1"/>
      <c r="B439" s="2"/>
      <c r="C439" s="5"/>
      <c r="D439" s="5"/>
      <c r="E439" s="5"/>
      <c r="F439" s="5"/>
      <c r="G439" s="5"/>
      <c r="H439" s="6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>
      <c r="A440" s="1"/>
      <c r="B440" s="2"/>
      <c r="C440" s="5"/>
      <c r="D440" s="5"/>
      <c r="E440" s="5"/>
      <c r="F440" s="5"/>
      <c r="G440" s="5"/>
      <c r="H440" s="6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>
      <c r="A441" s="1"/>
      <c r="B441" s="2"/>
      <c r="C441" s="5"/>
      <c r="D441" s="5"/>
      <c r="E441" s="5"/>
      <c r="F441" s="5"/>
      <c r="G441" s="5"/>
      <c r="H441" s="6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>
      <c r="A442" s="1"/>
      <c r="B442" s="2"/>
      <c r="C442" s="5"/>
      <c r="D442" s="5"/>
      <c r="E442" s="5"/>
      <c r="F442" s="5"/>
      <c r="G442" s="5"/>
      <c r="H442" s="6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>
      <c r="A443" s="1"/>
      <c r="B443" s="2"/>
      <c r="C443" s="5"/>
      <c r="D443" s="5"/>
      <c r="E443" s="5"/>
      <c r="F443" s="5"/>
      <c r="G443" s="5"/>
      <c r="H443" s="6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>
      <c r="A444" s="1"/>
      <c r="B444" s="2"/>
      <c r="C444" s="5"/>
      <c r="D444" s="5"/>
      <c r="E444" s="5"/>
      <c r="F444" s="5"/>
      <c r="G444" s="5"/>
      <c r="H444" s="6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>
      <c r="A445" s="1"/>
      <c r="B445" s="2"/>
      <c r="C445" s="5"/>
      <c r="D445" s="5"/>
      <c r="E445" s="5"/>
      <c r="F445" s="5"/>
      <c r="G445" s="5"/>
      <c r="H445" s="6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>
      <c r="A446" s="1"/>
      <c r="B446" s="2"/>
      <c r="C446" s="5"/>
      <c r="D446" s="5"/>
      <c r="E446" s="5"/>
      <c r="F446" s="5"/>
      <c r="G446" s="5"/>
      <c r="H446" s="6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>
      <c r="A447" s="1"/>
      <c r="B447" s="2"/>
      <c r="C447" s="5"/>
      <c r="D447" s="5"/>
      <c r="E447" s="5"/>
      <c r="F447" s="5"/>
      <c r="G447" s="5"/>
      <c r="H447" s="6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>
      <c r="A448" s="1"/>
      <c r="B448" s="2"/>
      <c r="C448" s="5"/>
      <c r="D448" s="5"/>
      <c r="E448" s="5"/>
      <c r="F448" s="5"/>
      <c r="G448" s="5"/>
      <c r="H448" s="6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>
      <c r="A449" s="1"/>
      <c r="B449" s="2"/>
      <c r="C449" s="5"/>
      <c r="D449" s="5"/>
      <c r="E449" s="5"/>
      <c r="F449" s="5"/>
      <c r="G449" s="5"/>
      <c r="H449" s="6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>
      <c r="A450" s="1"/>
      <c r="B450" s="2"/>
      <c r="C450" s="5"/>
      <c r="D450" s="5"/>
      <c r="E450" s="5"/>
      <c r="F450" s="5"/>
      <c r="G450" s="5"/>
      <c r="H450" s="6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>
      <c r="A451" s="1"/>
      <c r="B451" s="2"/>
      <c r="C451" s="5"/>
      <c r="D451" s="5"/>
      <c r="E451" s="5"/>
      <c r="F451" s="5"/>
      <c r="G451" s="5"/>
      <c r="H451" s="6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>
      <c r="A452" s="1"/>
      <c r="B452" s="2"/>
      <c r="C452" s="5"/>
      <c r="D452" s="5"/>
      <c r="E452" s="5"/>
      <c r="F452" s="5"/>
      <c r="G452" s="5"/>
      <c r="H452" s="6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>
      <c r="A453" s="1"/>
      <c r="B453" s="2"/>
      <c r="C453" s="5"/>
      <c r="D453" s="5"/>
      <c r="E453" s="5"/>
      <c r="F453" s="5"/>
      <c r="G453" s="5"/>
      <c r="H453" s="6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>
      <c r="A454" s="1"/>
      <c r="B454" s="2"/>
      <c r="C454" s="5"/>
      <c r="D454" s="5"/>
      <c r="E454" s="5"/>
      <c r="F454" s="5"/>
      <c r="G454" s="5"/>
      <c r="H454" s="6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>
      <c r="A455" s="1"/>
      <c r="B455" s="2"/>
      <c r="C455" s="5"/>
      <c r="D455" s="5"/>
      <c r="E455" s="5"/>
      <c r="F455" s="5"/>
      <c r="G455" s="5"/>
      <c r="H455" s="6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>
      <c r="A456" s="1"/>
      <c r="B456" s="2"/>
      <c r="C456" s="5"/>
      <c r="D456" s="5"/>
      <c r="E456" s="5"/>
      <c r="F456" s="5"/>
      <c r="G456" s="5"/>
      <c r="H456" s="6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>
      <c r="A457" s="1"/>
      <c r="B457" s="2"/>
      <c r="C457" s="5"/>
      <c r="D457" s="5"/>
      <c r="E457" s="5"/>
      <c r="F457" s="5"/>
      <c r="G457" s="5"/>
      <c r="H457" s="6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>
      <c r="A458" s="1"/>
      <c r="B458" s="2"/>
      <c r="C458" s="5"/>
      <c r="D458" s="5"/>
      <c r="E458" s="5"/>
      <c r="F458" s="5"/>
      <c r="G458" s="5"/>
      <c r="H458" s="6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>
      <c r="A459" s="1"/>
      <c r="B459" s="2"/>
      <c r="C459" s="5"/>
      <c r="D459" s="5"/>
      <c r="E459" s="5"/>
      <c r="F459" s="5"/>
      <c r="G459" s="5"/>
      <c r="H459" s="6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>
      <c r="A460" s="1"/>
      <c r="B460" s="2"/>
      <c r="C460" s="5"/>
      <c r="D460" s="5"/>
      <c r="E460" s="5"/>
      <c r="F460" s="5"/>
      <c r="G460" s="5"/>
      <c r="H460" s="6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>
      <c r="A461" s="1"/>
      <c r="B461" s="2"/>
      <c r="C461" s="5"/>
      <c r="D461" s="5"/>
      <c r="E461" s="5"/>
      <c r="F461" s="5"/>
      <c r="G461" s="5"/>
      <c r="H461" s="6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>
      <c r="A462" s="1"/>
      <c r="B462" s="2"/>
      <c r="C462" s="5"/>
      <c r="D462" s="5"/>
      <c r="E462" s="5"/>
      <c r="F462" s="5"/>
      <c r="G462" s="5"/>
      <c r="H462" s="6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>
      <c r="A463" s="1"/>
      <c r="B463" s="2"/>
      <c r="C463" s="5"/>
      <c r="D463" s="5"/>
      <c r="E463" s="5"/>
      <c r="F463" s="5"/>
      <c r="G463" s="5"/>
      <c r="H463" s="6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>
      <c r="A464" s="1"/>
      <c r="B464" s="2"/>
      <c r="C464" s="5"/>
      <c r="D464" s="5"/>
      <c r="E464" s="5"/>
      <c r="F464" s="5"/>
      <c r="G464" s="5"/>
      <c r="H464" s="6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>
      <c r="A465" s="1"/>
      <c r="B465" s="2"/>
      <c r="C465" s="5"/>
      <c r="D465" s="5"/>
      <c r="E465" s="5"/>
      <c r="F465" s="5"/>
      <c r="G465" s="5"/>
      <c r="H465" s="6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>
      <c r="A466" s="1"/>
      <c r="B466" s="2"/>
      <c r="C466" s="5"/>
      <c r="D466" s="5"/>
      <c r="E466" s="5"/>
      <c r="F466" s="5"/>
      <c r="G466" s="5"/>
      <c r="H466" s="6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>
      <c r="A467" s="1"/>
      <c r="B467" s="2"/>
      <c r="C467" s="5"/>
      <c r="D467" s="5"/>
      <c r="E467" s="5"/>
      <c r="F467" s="5"/>
      <c r="G467" s="5"/>
      <c r="H467" s="6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>
      <c r="A468" s="1"/>
      <c r="B468" s="2"/>
      <c r="C468" s="5"/>
      <c r="D468" s="5"/>
      <c r="E468" s="5"/>
      <c r="F468" s="5"/>
      <c r="G468" s="5"/>
      <c r="H468" s="6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>
      <c r="A469" s="1"/>
      <c r="B469" s="2"/>
      <c r="C469" s="5"/>
      <c r="D469" s="5"/>
      <c r="E469" s="5"/>
      <c r="F469" s="5"/>
      <c r="G469" s="5"/>
      <c r="H469" s="6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>
      <c r="A470" s="1"/>
      <c r="B470" s="2"/>
      <c r="C470" s="5"/>
      <c r="D470" s="5"/>
      <c r="E470" s="5"/>
      <c r="F470" s="5"/>
      <c r="G470" s="5"/>
      <c r="H470" s="6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>
      <c r="A471" s="1"/>
      <c r="B471" s="2"/>
      <c r="C471" s="5"/>
      <c r="D471" s="5"/>
      <c r="E471" s="5"/>
      <c r="F471" s="5"/>
      <c r="G471" s="5"/>
      <c r="H471" s="6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>
      <c r="A472" s="1"/>
      <c r="B472" s="2"/>
      <c r="C472" s="5"/>
      <c r="D472" s="5"/>
      <c r="E472" s="5"/>
      <c r="F472" s="5"/>
      <c r="G472" s="5"/>
      <c r="H472" s="6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>
      <c r="A473" s="1"/>
      <c r="B473" s="2"/>
      <c r="C473" s="5"/>
      <c r="D473" s="5"/>
      <c r="E473" s="5"/>
      <c r="F473" s="5"/>
      <c r="G473" s="5"/>
      <c r="H473" s="6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>
      <c r="A474" s="1"/>
      <c r="B474" s="2"/>
      <c r="C474" s="5"/>
      <c r="D474" s="5"/>
      <c r="E474" s="5"/>
      <c r="F474" s="5"/>
      <c r="G474" s="5"/>
      <c r="H474" s="6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>
      <c r="A475" s="1"/>
      <c r="B475" s="2"/>
      <c r="C475" s="5"/>
      <c r="D475" s="5"/>
      <c r="E475" s="5"/>
      <c r="F475" s="5"/>
      <c r="G475" s="5"/>
      <c r="H475" s="6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>
      <c r="A476" s="1"/>
      <c r="B476" s="2"/>
      <c r="C476" s="5"/>
      <c r="D476" s="5"/>
      <c r="E476" s="5"/>
      <c r="F476" s="5"/>
      <c r="G476" s="5"/>
      <c r="H476" s="6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>
      <c r="A477" s="1"/>
      <c r="B477" s="2"/>
      <c r="C477" s="5"/>
      <c r="D477" s="5"/>
      <c r="E477" s="5"/>
      <c r="F477" s="5"/>
      <c r="G477" s="5"/>
      <c r="H477" s="6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>
      <c r="A478" s="1"/>
      <c r="B478" s="2"/>
      <c r="C478" s="5"/>
      <c r="D478" s="5"/>
      <c r="E478" s="5"/>
      <c r="F478" s="5"/>
      <c r="G478" s="5"/>
      <c r="H478" s="6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>
      <c r="A479" s="1"/>
      <c r="B479" s="2"/>
      <c r="C479" s="5"/>
      <c r="D479" s="5"/>
      <c r="E479" s="5"/>
      <c r="F479" s="5"/>
      <c r="G479" s="5"/>
      <c r="H479" s="6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>
      <c r="A480" s="1"/>
      <c r="B480" s="2"/>
      <c r="C480" s="5"/>
      <c r="D480" s="5"/>
      <c r="E480" s="5"/>
      <c r="F480" s="5"/>
      <c r="G480" s="5"/>
      <c r="H480" s="6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>
      <c r="A481" s="1"/>
      <c r="B481" s="2"/>
      <c r="C481" s="5"/>
      <c r="D481" s="5"/>
      <c r="E481" s="5"/>
      <c r="F481" s="5"/>
      <c r="G481" s="5"/>
      <c r="H481" s="6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>
      <c r="A482" s="1"/>
      <c r="B482" s="2"/>
      <c r="C482" s="5"/>
      <c r="D482" s="5"/>
      <c r="E482" s="5"/>
      <c r="F482" s="5"/>
      <c r="G482" s="5"/>
      <c r="H482" s="6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>
      <c r="A483" s="1"/>
      <c r="B483" s="2"/>
      <c r="C483" s="5"/>
      <c r="D483" s="5"/>
      <c r="E483" s="5"/>
      <c r="F483" s="5"/>
      <c r="G483" s="5"/>
      <c r="H483" s="6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>
      <c r="A484" s="1"/>
      <c r="B484" s="2"/>
      <c r="C484" s="5"/>
      <c r="D484" s="5"/>
      <c r="E484" s="5"/>
      <c r="F484" s="5"/>
      <c r="G484" s="5"/>
      <c r="H484" s="6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>
      <c r="A485" s="1"/>
      <c r="B485" s="2"/>
      <c r="C485" s="5"/>
      <c r="D485" s="5"/>
      <c r="E485" s="5"/>
      <c r="F485" s="5"/>
      <c r="G485" s="5"/>
      <c r="H485" s="6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>
      <c r="A486" s="1"/>
      <c r="B486" s="2"/>
      <c r="C486" s="5"/>
      <c r="D486" s="5"/>
      <c r="E486" s="5"/>
      <c r="F486" s="5"/>
      <c r="G486" s="5"/>
      <c r="H486" s="6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>
      <c r="A487" s="1"/>
      <c r="B487" s="2"/>
      <c r="C487" s="5"/>
      <c r="D487" s="5"/>
      <c r="E487" s="5"/>
      <c r="F487" s="5"/>
      <c r="G487" s="5"/>
      <c r="H487" s="6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>
      <c r="A488" s="1"/>
      <c r="B488" s="2"/>
      <c r="C488" s="5"/>
      <c r="D488" s="5"/>
      <c r="E488" s="5"/>
      <c r="F488" s="5"/>
      <c r="G488" s="5"/>
      <c r="H488" s="6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>
      <c r="A489" s="1"/>
      <c r="B489" s="2"/>
      <c r="C489" s="5"/>
      <c r="D489" s="5"/>
      <c r="E489" s="5"/>
      <c r="F489" s="5"/>
      <c r="G489" s="5"/>
      <c r="H489" s="6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>
      <c r="A490" s="1"/>
      <c r="B490" s="2"/>
      <c r="C490" s="5"/>
      <c r="D490" s="5"/>
      <c r="E490" s="5"/>
      <c r="F490" s="5"/>
      <c r="G490" s="5"/>
      <c r="H490" s="6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>
      <c r="A491" s="1"/>
      <c r="B491" s="2"/>
      <c r="C491" s="5"/>
      <c r="D491" s="5"/>
      <c r="E491" s="5"/>
      <c r="F491" s="5"/>
      <c r="G491" s="5"/>
      <c r="H491" s="6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>
      <c r="A492" s="1"/>
      <c r="B492" s="2"/>
      <c r="C492" s="5"/>
      <c r="D492" s="5"/>
      <c r="E492" s="5"/>
      <c r="F492" s="5"/>
      <c r="G492" s="5"/>
      <c r="H492" s="6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>
      <c r="A493" s="1"/>
      <c r="B493" s="2"/>
      <c r="C493" s="5"/>
      <c r="D493" s="5"/>
      <c r="E493" s="5"/>
      <c r="F493" s="5"/>
      <c r="G493" s="5"/>
      <c r="H493" s="6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>
      <c r="A494" s="1"/>
      <c r="B494" s="2"/>
      <c r="C494" s="5"/>
      <c r="D494" s="5"/>
      <c r="E494" s="5"/>
      <c r="F494" s="5"/>
      <c r="G494" s="5"/>
      <c r="H494" s="6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>
      <c r="A495" s="1"/>
      <c r="B495" s="2"/>
      <c r="C495" s="5"/>
      <c r="D495" s="5"/>
      <c r="E495" s="5"/>
      <c r="F495" s="5"/>
      <c r="G495" s="5"/>
      <c r="H495" s="6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>
      <c r="A496" s="1"/>
      <c r="B496" s="2"/>
      <c r="C496" s="5"/>
      <c r="D496" s="5"/>
      <c r="E496" s="5"/>
      <c r="F496" s="5"/>
      <c r="G496" s="5"/>
      <c r="H496" s="6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>
      <c r="A497" s="1"/>
      <c r="B497" s="2"/>
      <c r="C497" s="5"/>
      <c r="D497" s="5"/>
      <c r="E497" s="5"/>
      <c r="F497" s="5"/>
      <c r="G497" s="5"/>
      <c r="H497" s="6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>
      <c r="A498" s="1"/>
      <c r="B498" s="2"/>
      <c r="C498" s="5"/>
      <c r="D498" s="5"/>
      <c r="E498" s="5"/>
      <c r="F498" s="5"/>
      <c r="G498" s="5"/>
      <c r="H498" s="6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>
      <c r="A499" s="1"/>
      <c r="B499" s="2"/>
      <c r="C499" s="5"/>
      <c r="D499" s="5"/>
      <c r="E499" s="5"/>
      <c r="F499" s="5"/>
      <c r="G499" s="5"/>
      <c r="H499" s="6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>
      <c r="A500" s="1"/>
      <c r="B500" s="2"/>
      <c r="C500" s="5"/>
      <c r="D500" s="5"/>
      <c r="E500" s="5"/>
      <c r="F500" s="5"/>
      <c r="G500" s="5"/>
      <c r="H500" s="6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>
      <c r="A501" s="1"/>
      <c r="B501" s="2"/>
      <c r="C501" s="5"/>
      <c r="D501" s="5"/>
      <c r="E501" s="5"/>
      <c r="F501" s="5"/>
      <c r="G501" s="5"/>
      <c r="H501" s="6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>
      <c r="A502" s="1"/>
      <c r="B502" s="2"/>
      <c r="C502" s="5"/>
      <c r="D502" s="5"/>
      <c r="E502" s="5"/>
      <c r="F502" s="5"/>
      <c r="G502" s="5"/>
      <c r="H502" s="6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>
      <c r="A503" s="1"/>
      <c r="B503" s="2"/>
      <c r="C503" s="5"/>
      <c r="D503" s="5"/>
      <c r="E503" s="5"/>
      <c r="F503" s="5"/>
      <c r="G503" s="5"/>
      <c r="H503" s="6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>
      <c r="A504" s="1"/>
      <c r="B504" s="2"/>
      <c r="C504" s="5"/>
      <c r="D504" s="5"/>
      <c r="E504" s="5"/>
      <c r="F504" s="5"/>
      <c r="G504" s="5"/>
      <c r="H504" s="6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>
      <c r="A505" s="1"/>
      <c r="B505" s="2"/>
      <c r="C505" s="5"/>
      <c r="D505" s="5"/>
      <c r="E505" s="5"/>
      <c r="F505" s="5"/>
      <c r="G505" s="5"/>
      <c r="H505" s="6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>
      <c r="A506" s="1"/>
      <c r="B506" s="2"/>
      <c r="C506" s="5"/>
      <c r="D506" s="5"/>
      <c r="E506" s="5"/>
      <c r="F506" s="5"/>
      <c r="G506" s="5"/>
      <c r="H506" s="6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>
      <c r="A507" s="1"/>
      <c r="B507" s="2"/>
      <c r="C507" s="5"/>
      <c r="D507" s="5"/>
      <c r="E507" s="5"/>
      <c r="F507" s="5"/>
      <c r="G507" s="5"/>
      <c r="H507" s="6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>
      <c r="A508" s="1"/>
      <c r="B508" s="2"/>
      <c r="C508" s="5"/>
      <c r="D508" s="5"/>
      <c r="E508" s="5"/>
      <c r="F508" s="5"/>
      <c r="G508" s="5"/>
      <c r="H508" s="6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>
      <c r="A509" s="1"/>
      <c r="B509" s="2"/>
      <c r="C509" s="5"/>
      <c r="D509" s="5"/>
      <c r="E509" s="5"/>
      <c r="F509" s="5"/>
      <c r="G509" s="5"/>
      <c r="H509" s="6"/>
      <c r="I509" s="5"/>
      <c r="J509" s="5"/>
      <c r="K509" s="5"/>
      <c r="L509" s="5"/>
      <c r="M509" s="5"/>
      <c r="N509" s="5"/>
      <c r="O509" s="5"/>
      <c r="P509" s="5"/>
      <c r="Q509" s="5"/>
      <c r="R509" s="5"/>
    </row>
    <row r="510" spans="1:18">
      <c r="A510" s="1"/>
      <c r="B510" s="2"/>
      <c r="C510" s="5"/>
      <c r="D510" s="5"/>
      <c r="E510" s="5"/>
      <c r="F510" s="5"/>
      <c r="G510" s="5"/>
      <c r="H510" s="6"/>
      <c r="I510" s="5"/>
      <c r="J510" s="5"/>
      <c r="K510" s="5"/>
      <c r="L510" s="5"/>
      <c r="M510" s="5"/>
      <c r="N510" s="5"/>
      <c r="O510" s="5"/>
      <c r="P510" s="5"/>
      <c r="Q510" s="5"/>
      <c r="R510" s="5"/>
    </row>
    <row r="511" spans="1:18">
      <c r="A511" s="1"/>
      <c r="B511" s="2"/>
      <c r="C511" s="5"/>
      <c r="D511" s="5"/>
      <c r="E511" s="5"/>
      <c r="F511" s="5"/>
      <c r="G511" s="5"/>
      <c r="H511" s="6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>
      <c r="A512" s="1"/>
      <c r="B512" s="2"/>
      <c r="C512" s="5"/>
      <c r="D512" s="5"/>
      <c r="E512" s="5"/>
      <c r="F512" s="5"/>
      <c r="G512" s="5"/>
      <c r="H512" s="6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>
      <c r="A513" s="1"/>
      <c r="B513" s="2"/>
      <c r="C513" s="5"/>
      <c r="D513" s="5"/>
      <c r="E513" s="5"/>
      <c r="F513" s="5"/>
      <c r="G513" s="5"/>
      <c r="H513" s="6"/>
      <c r="I513" s="5"/>
      <c r="J513" s="5"/>
      <c r="K513" s="5"/>
      <c r="L513" s="5"/>
      <c r="M513" s="5"/>
      <c r="N513" s="5"/>
      <c r="O513" s="5"/>
      <c r="P513" s="5"/>
      <c r="Q513" s="5"/>
      <c r="R513" s="5"/>
    </row>
    <row r="514" spans="1:18">
      <c r="A514" s="1"/>
      <c r="B514" s="2"/>
      <c r="C514" s="5"/>
      <c r="D514" s="5"/>
      <c r="E514" s="5"/>
      <c r="F514" s="5"/>
      <c r="G514" s="5"/>
      <c r="H514" s="6"/>
      <c r="I514" s="5"/>
      <c r="J514" s="5"/>
      <c r="K514" s="5"/>
      <c r="L514" s="5"/>
      <c r="M514" s="5"/>
      <c r="N514" s="5"/>
      <c r="O514" s="5"/>
      <c r="P514" s="5"/>
      <c r="Q514" s="5"/>
      <c r="R514" s="5"/>
    </row>
    <row r="515" spans="1:18">
      <c r="A515" s="1"/>
      <c r="B515" s="2"/>
      <c r="C515" s="5"/>
      <c r="D515" s="5"/>
      <c r="E515" s="5"/>
      <c r="F515" s="5"/>
      <c r="G515" s="5"/>
      <c r="H515" s="6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>
      <c r="A516" s="1"/>
      <c r="B516" s="2"/>
      <c r="C516" s="5"/>
      <c r="D516" s="5"/>
      <c r="E516" s="5"/>
      <c r="F516" s="5"/>
      <c r="G516" s="5"/>
      <c r="H516" s="6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spans="1:18">
      <c r="A517" s="1"/>
      <c r="B517" s="2"/>
      <c r="C517" s="5"/>
      <c r="D517" s="5"/>
      <c r="E517" s="5"/>
      <c r="F517" s="5"/>
      <c r="G517" s="5"/>
      <c r="H517" s="6"/>
      <c r="I517" s="5"/>
      <c r="J517" s="5"/>
      <c r="K517" s="5"/>
      <c r="L517" s="5"/>
      <c r="M517" s="5"/>
      <c r="N517" s="5"/>
      <c r="O517" s="5"/>
      <c r="P517" s="5"/>
      <c r="Q517" s="5"/>
      <c r="R517" s="5"/>
    </row>
    <row r="518" spans="1:18">
      <c r="A518" s="1"/>
      <c r="B518" s="2"/>
      <c r="C518" s="5"/>
      <c r="D518" s="5"/>
      <c r="E518" s="5"/>
      <c r="F518" s="5"/>
      <c r="G518" s="5"/>
      <c r="H518" s="6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>
      <c r="A519" s="1"/>
      <c r="B519" s="2"/>
      <c r="C519" s="5"/>
      <c r="D519" s="5"/>
      <c r="E519" s="5"/>
      <c r="F519" s="5"/>
      <c r="G519" s="5"/>
      <c r="H519" s="6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>
      <c r="A520" s="1"/>
      <c r="B520" s="2"/>
      <c r="C520" s="5"/>
      <c r="D520" s="5"/>
      <c r="E520" s="5"/>
      <c r="F520" s="5"/>
      <c r="G520" s="5"/>
      <c r="H520" s="6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>
      <c r="A521" s="1"/>
      <c r="B521" s="2"/>
      <c r="C521" s="5"/>
      <c r="D521" s="5"/>
      <c r="E521" s="5"/>
      <c r="F521" s="5"/>
      <c r="G521" s="5"/>
      <c r="H521" s="6"/>
      <c r="I521" s="5"/>
      <c r="J521" s="5"/>
      <c r="K521" s="5"/>
      <c r="L521" s="5"/>
      <c r="M521" s="5"/>
      <c r="N521" s="5"/>
      <c r="O521" s="5"/>
      <c r="P521" s="5"/>
      <c r="Q521" s="5"/>
      <c r="R521" s="5"/>
    </row>
    <row r="522" spans="1:18">
      <c r="A522" s="1"/>
      <c r="B522" s="2"/>
      <c r="C522" s="5"/>
      <c r="D522" s="5"/>
      <c r="E522" s="5"/>
      <c r="F522" s="5"/>
      <c r="G522" s="5"/>
      <c r="H522" s="6"/>
      <c r="I522" s="5"/>
      <c r="J522" s="5"/>
      <c r="K522" s="5"/>
      <c r="L522" s="5"/>
      <c r="M522" s="5"/>
      <c r="N522" s="5"/>
      <c r="O522" s="5"/>
      <c r="P522" s="5"/>
      <c r="Q522" s="5"/>
      <c r="R522" s="5"/>
    </row>
    <row r="523" spans="1:18">
      <c r="A523" s="1"/>
      <c r="B523" s="2"/>
      <c r="C523" s="5"/>
      <c r="D523" s="5"/>
      <c r="E523" s="5"/>
      <c r="F523" s="5"/>
      <c r="G523" s="5"/>
      <c r="H523" s="6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>
      <c r="A524" s="1"/>
      <c r="B524" s="2"/>
      <c r="C524" s="5"/>
      <c r="D524" s="5"/>
      <c r="E524" s="5"/>
      <c r="F524" s="5"/>
      <c r="G524" s="5"/>
      <c r="H524" s="6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spans="1:18">
      <c r="A525" s="1"/>
      <c r="B525" s="2"/>
      <c r="C525" s="5"/>
      <c r="D525" s="5"/>
      <c r="E525" s="5"/>
      <c r="F525" s="5"/>
      <c r="G525" s="5"/>
      <c r="H525" s="6"/>
      <c r="I525" s="5"/>
      <c r="J525" s="5"/>
      <c r="K525" s="5"/>
      <c r="L525" s="5"/>
      <c r="M525" s="5"/>
      <c r="N525" s="5"/>
      <c r="O525" s="5"/>
      <c r="P525" s="5"/>
      <c r="Q525" s="5"/>
      <c r="R525" s="5"/>
    </row>
    <row r="526" spans="1:18">
      <c r="A526" s="1"/>
      <c r="B526" s="2"/>
      <c r="C526" s="5"/>
      <c r="D526" s="5"/>
      <c r="E526" s="5"/>
      <c r="F526" s="5"/>
      <c r="G526" s="5"/>
      <c r="H526" s="6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>
      <c r="A527" s="1"/>
      <c r="B527" s="2"/>
      <c r="C527" s="5"/>
      <c r="D527" s="5"/>
      <c r="E527" s="5"/>
      <c r="F527" s="5"/>
      <c r="G527" s="5"/>
      <c r="H527" s="6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>
      <c r="A528" s="1"/>
      <c r="B528" s="2"/>
      <c r="C528" s="5"/>
      <c r="D528" s="5"/>
      <c r="E528" s="5"/>
      <c r="F528" s="5"/>
      <c r="G528" s="5"/>
      <c r="H528" s="6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>
      <c r="A529" s="1"/>
      <c r="B529" s="2"/>
      <c r="C529" s="5"/>
      <c r="D529" s="5"/>
      <c r="E529" s="5"/>
      <c r="F529" s="5"/>
      <c r="G529" s="5"/>
      <c r="H529" s="6"/>
      <c r="I529" s="5"/>
      <c r="J529" s="5"/>
      <c r="K529" s="5"/>
      <c r="L529" s="5"/>
      <c r="M529" s="5"/>
      <c r="N529" s="5"/>
      <c r="O529" s="5"/>
      <c r="P529" s="5"/>
      <c r="Q529" s="5"/>
      <c r="R529" s="5"/>
    </row>
    <row r="530" spans="1:18">
      <c r="A530" s="1"/>
      <c r="B530" s="2"/>
      <c r="C530" s="5"/>
      <c r="D530" s="5"/>
      <c r="E530" s="5"/>
      <c r="F530" s="5"/>
      <c r="G530" s="5"/>
      <c r="H530" s="6"/>
      <c r="I530" s="5"/>
      <c r="J530" s="5"/>
      <c r="K530" s="5"/>
      <c r="L530" s="5"/>
      <c r="M530" s="5"/>
      <c r="N530" s="5"/>
      <c r="O530" s="5"/>
      <c r="P530" s="5"/>
      <c r="Q530" s="5"/>
      <c r="R530" s="5"/>
    </row>
    <row r="531" spans="1:18">
      <c r="A531" s="1"/>
      <c r="B531" s="2"/>
      <c r="C531" s="5"/>
      <c r="D531" s="5"/>
      <c r="E531" s="5"/>
      <c r="F531" s="5"/>
      <c r="G531" s="5"/>
      <c r="H531" s="6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>
      <c r="A532" s="1"/>
      <c r="B532" s="2"/>
      <c r="C532" s="5"/>
      <c r="D532" s="5"/>
      <c r="E532" s="5"/>
      <c r="F532" s="5"/>
      <c r="G532" s="5"/>
      <c r="H532" s="6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18">
      <c r="A533" s="1"/>
      <c r="B533" s="2"/>
      <c r="C533" s="5"/>
      <c r="D533" s="5"/>
      <c r="E533" s="5"/>
      <c r="F533" s="5"/>
      <c r="G533" s="5"/>
      <c r="H533" s="6"/>
      <c r="I533" s="5"/>
      <c r="J533" s="5"/>
      <c r="K533" s="5"/>
      <c r="L533" s="5"/>
      <c r="M533" s="5"/>
      <c r="N533" s="5"/>
      <c r="O533" s="5"/>
      <c r="P533" s="5"/>
      <c r="Q533" s="5"/>
      <c r="R533" s="5"/>
    </row>
    <row r="534" spans="1:18">
      <c r="A534" s="1"/>
      <c r="B534" s="2"/>
      <c r="C534" s="5"/>
      <c r="D534" s="5"/>
      <c r="E534" s="5"/>
      <c r="F534" s="5"/>
      <c r="G534" s="5"/>
      <c r="H534" s="6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>
      <c r="A535" s="1"/>
      <c r="B535" s="2"/>
      <c r="C535" s="5"/>
      <c r="D535" s="5"/>
      <c r="E535" s="5"/>
      <c r="F535" s="5"/>
      <c r="G535" s="5"/>
      <c r="H535" s="6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>
      <c r="A536" s="1"/>
      <c r="B536" s="2"/>
      <c r="C536" s="5"/>
      <c r="D536" s="5"/>
      <c r="E536" s="5"/>
      <c r="F536" s="5"/>
      <c r="G536" s="5"/>
      <c r="H536" s="6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>
      <c r="A537" s="1"/>
      <c r="B537" s="2"/>
      <c r="C537" s="5"/>
      <c r="D537" s="5"/>
      <c r="E537" s="5"/>
      <c r="F537" s="5"/>
      <c r="G537" s="5"/>
      <c r="H537" s="6"/>
      <c r="I537" s="5"/>
      <c r="J537" s="5"/>
      <c r="K537" s="5"/>
      <c r="L537" s="5"/>
      <c r="M537" s="5"/>
      <c r="N537" s="5"/>
      <c r="O537" s="5"/>
      <c r="P537" s="5"/>
      <c r="Q537" s="5"/>
      <c r="R537" s="5"/>
    </row>
    <row r="538" spans="1:18">
      <c r="A538" s="1"/>
      <c r="B538" s="2"/>
      <c r="C538" s="5"/>
      <c r="D538" s="5"/>
      <c r="E538" s="5"/>
      <c r="F538" s="5"/>
      <c r="G538" s="5"/>
      <c r="H538" s="6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>
      <c r="A539" s="1"/>
      <c r="B539" s="2"/>
      <c r="C539" s="5"/>
      <c r="D539" s="5"/>
      <c r="E539" s="5"/>
      <c r="F539" s="5"/>
      <c r="G539" s="5"/>
      <c r="H539" s="6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>
      <c r="A540" s="1"/>
      <c r="B540" s="2"/>
      <c r="C540" s="5"/>
      <c r="D540" s="5"/>
      <c r="E540" s="5"/>
      <c r="F540" s="5"/>
      <c r="G540" s="5"/>
      <c r="H540" s="6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>
      <c r="A541" s="1"/>
      <c r="B541" s="2"/>
      <c r="C541" s="5"/>
      <c r="D541" s="5"/>
      <c r="E541" s="5"/>
      <c r="F541" s="5"/>
      <c r="G541" s="5"/>
      <c r="H541" s="6"/>
      <c r="I541" s="5"/>
      <c r="J541" s="5"/>
      <c r="K541" s="5"/>
      <c r="L541" s="5"/>
      <c r="M541" s="5"/>
      <c r="N541" s="5"/>
      <c r="O541" s="5"/>
      <c r="P541" s="5"/>
      <c r="Q541" s="5"/>
      <c r="R541" s="5"/>
    </row>
    <row r="542" spans="1:18">
      <c r="A542" s="1"/>
      <c r="B542" s="2"/>
      <c r="C542" s="5"/>
      <c r="D542" s="5"/>
      <c r="E542" s="5"/>
      <c r="F542" s="5"/>
      <c r="G542" s="5"/>
      <c r="H542" s="6"/>
      <c r="I542" s="5"/>
      <c r="J542" s="5"/>
      <c r="K542" s="5"/>
      <c r="L542" s="5"/>
      <c r="M542" s="5"/>
      <c r="N542" s="5"/>
      <c r="O542" s="5"/>
      <c r="P542" s="5"/>
      <c r="Q542" s="5"/>
      <c r="R542" s="5"/>
    </row>
    <row r="543" spans="1:18">
      <c r="A543" s="1"/>
      <c r="B543" s="2"/>
      <c r="C543" s="5"/>
      <c r="D543" s="5"/>
      <c r="E543" s="5"/>
      <c r="F543" s="5"/>
      <c r="G543" s="5"/>
      <c r="H543" s="6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>
      <c r="A544" s="1"/>
      <c r="B544" s="2"/>
      <c r="C544" s="5"/>
      <c r="D544" s="5"/>
      <c r="E544" s="5"/>
      <c r="F544" s="5"/>
      <c r="G544" s="5"/>
      <c r="H544" s="6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>
      <c r="A545" s="1"/>
      <c r="B545" s="2"/>
      <c r="C545" s="5"/>
      <c r="D545" s="5"/>
      <c r="E545" s="5"/>
      <c r="F545" s="5"/>
      <c r="G545" s="5"/>
      <c r="H545" s="6"/>
      <c r="I545" s="5"/>
      <c r="J545" s="5"/>
      <c r="K545" s="5"/>
      <c r="L545" s="5"/>
      <c r="M545" s="5"/>
      <c r="N545" s="5"/>
      <c r="O545" s="5"/>
      <c r="P545" s="5"/>
      <c r="Q545" s="5"/>
      <c r="R545" s="5"/>
    </row>
    <row r="546" spans="1:18">
      <c r="A546" s="1"/>
      <c r="B546" s="2"/>
      <c r="C546" s="5"/>
      <c r="D546" s="5"/>
      <c r="E546" s="5"/>
      <c r="F546" s="5"/>
      <c r="G546" s="5"/>
      <c r="H546" s="6"/>
      <c r="I546" s="5"/>
      <c r="J546" s="5"/>
      <c r="K546" s="5"/>
      <c r="L546" s="5"/>
      <c r="M546" s="5"/>
      <c r="N546" s="5"/>
      <c r="O546" s="5"/>
      <c r="P546" s="5"/>
      <c r="Q546" s="5"/>
      <c r="R546" s="5"/>
    </row>
    <row r="547" spans="1:18">
      <c r="A547" s="1"/>
      <c r="B547" s="2"/>
      <c r="C547" s="5"/>
      <c r="D547" s="5"/>
      <c r="E547" s="5"/>
      <c r="F547" s="5"/>
      <c r="G547" s="5"/>
      <c r="H547" s="6"/>
      <c r="I547" s="5"/>
      <c r="J547" s="5"/>
      <c r="K547" s="5"/>
      <c r="L547" s="5"/>
      <c r="M547" s="5"/>
      <c r="N547" s="5"/>
      <c r="O547" s="5"/>
      <c r="P547" s="5"/>
      <c r="Q547" s="5"/>
      <c r="R547" s="5"/>
    </row>
    <row r="548" spans="1:18">
      <c r="A548" s="1"/>
      <c r="B548" s="2"/>
      <c r="C548" s="5"/>
      <c r="D548" s="5"/>
      <c r="E548" s="5"/>
      <c r="F548" s="5"/>
      <c r="G548" s="5"/>
      <c r="H548" s="6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>
      <c r="A549" s="1"/>
      <c r="B549" s="2"/>
      <c r="C549" s="5"/>
      <c r="D549" s="5"/>
      <c r="E549" s="5"/>
      <c r="F549" s="5"/>
      <c r="G549" s="5"/>
      <c r="H549" s="6"/>
      <c r="I549" s="5"/>
      <c r="J549" s="5"/>
      <c r="K549" s="5"/>
      <c r="L549" s="5"/>
      <c r="M549" s="5"/>
      <c r="N549" s="5"/>
      <c r="O549" s="5"/>
      <c r="P549" s="5"/>
      <c r="Q549" s="5"/>
      <c r="R549" s="5"/>
    </row>
    <row r="550" spans="1:18">
      <c r="A550" s="1"/>
      <c r="B550" s="2"/>
      <c r="C550" s="5"/>
      <c r="D550" s="5"/>
      <c r="E550" s="5"/>
      <c r="F550" s="5"/>
      <c r="G550" s="5"/>
      <c r="H550" s="6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>
      <c r="A551" s="1"/>
      <c r="B551" s="2"/>
      <c r="C551" s="5"/>
      <c r="D551" s="5"/>
      <c r="E551" s="5"/>
      <c r="F551" s="5"/>
      <c r="G551" s="5"/>
      <c r="H551" s="6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>
      <c r="A552" s="1"/>
      <c r="B552" s="2"/>
      <c r="C552" s="5"/>
      <c r="D552" s="5"/>
      <c r="E552" s="5"/>
      <c r="F552" s="5"/>
      <c r="G552" s="5"/>
      <c r="H552" s="6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>
      <c r="A553" s="1"/>
      <c r="B553" s="2"/>
      <c r="C553" s="5"/>
      <c r="D553" s="5"/>
      <c r="E553" s="5"/>
      <c r="F553" s="5"/>
      <c r="G553" s="5"/>
      <c r="H553" s="6"/>
      <c r="I553" s="5"/>
      <c r="J553" s="5"/>
      <c r="K553" s="5"/>
      <c r="L553" s="5"/>
      <c r="M553" s="5"/>
      <c r="N553" s="5"/>
      <c r="O553" s="5"/>
      <c r="P553" s="5"/>
      <c r="Q553" s="5"/>
      <c r="R553" s="5"/>
    </row>
    <row r="554" spans="1:18">
      <c r="A554" s="1"/>
      <c r="B554" s="2"/>
      <c r="C554" s="5"/>
      <c r="D554" s="5"/>
      <c r="E554" s="5"/>
      <c r="F554" s="5"/>
      <c r="G554" s="5"/>
      <c r="H554" s="6"/>
      <c r="I554" s="5"/>
      <c r="J554" s="5"/>
      <c r="K554" s="5"/>
      <c r="L554" s="5"/>
      <c r="M554" s="5"/>
      <c r="N554" s="5"/>
      <c r="O554" s="5"/>
      <c r="P554" s="5"/>
      <c r="Q554" s="5"/>
      <c r="R554" s="5"/>
    </row>
    <row r="555" spans="1:18">
      <c r="A555" s="1"/>
      <c r="B555" s="2"/>
      <c r="C555" s="5"/>
      <c r="D555" s="5"/>
      <c r="E555" s="5"/>
      <c r="F555" s="5"/>
      <c r="G555" s="5"/>
      <c r="H555" s="6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>
      <c r="A556" s="1"/>
      <c r="B556" s="2"/>
      <c r="C556" s="5"/>
      <c r="D556" s="5"/>
      <c r="E556" s="5"/>
      <c r="F556" s="5"/>
      <c r="G556" s="5"/>
      <c r="H556" s="6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spans="1:18">
      <c r="A557" s="1"/>
      <c r="B557" s="2"/>
      <c r="C557" s="5"/>
      <c r="D557" s="5"/>
      <c r="E557" s="5"/>
      <c r="F557" s="5"/>
      <c r="G557" s="5"/>
      <c r="H557" s="6"/>
      <c r="I557" s="5"/>
      <c r="J557" s="5"/>
      <c r="K557" s="5"/>
      <c r="L557" s="5"/>
      <c r="M557" s="5"/>
      <c r="N557" s="5"/>
      <c r="O557" s="5"/>
      <c r="P557" s="5"/>
      <c r="Q557" s="5"/>
      <c r="R557" s="5"/>
    </row>
    <row r="558" spans="1:18">
      <c r="A558" s="1"/>
      <c r="B558" s="2"/>
      <c r="C558" s="5"/>
      <c r="D558" s="5"/>
      <c r="E558" s="5"/>
      <c r="F558" s="5"/>
      <c r="G558" s="5"/>
      <c r="H558" s="6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>
      <c r="A559" s="1"/>
      <c r="B559" s="2"/>
      <c r="C559" s="5"/>
      <c r="D559" s="5"/>
      <c r="E559" s="5"/>
      <c r="F559" s="5"/>
      <c r="G559" s="5"/>
      <c r="H559" s="6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>
      <c r="A560" s="1"/>
      <c r="B560" s="2"/>
      <c r="C560" s="5"/>
      <c r="D560" s="5"/>
      <c r="E560" s="5"/>
      <c r="F560" s="5"/>
      <c r="G560" s="5"/>
      <c r="H560" s="6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>
      <c r="A561" s="1"/>
      <c r="B561" s="2"/>
      <c r="C561" s="5"/>
      <c r="D561" s="5"/>
      <c r="E561" s="5"/>
      <c r="F561" s="5"/>
      <c r="G561" s="5"/>
      <c r="H561" s="6"/>
      <c r="I561" s="5"/>
      <c r="J561" s="5"/>
      <c r="K561" s="5"/>
      <c r="L561" s="5"/>
      <c r="M561" s="5"/>
      <c r="N561" s="5"/>
      <c r="O561" s="5"/>
      <c r="P561" s="5"/>
      <c r="Q561" s="5"/>
      <c r="R561" s="5"/>
    </row>
    <row r="562" spans="1:18">
      <c r="A562" s="1"/>
      <c r="B562" s="2"/>
      <c r="C562" s="5"/>
      <c r="D562" s="5"/>
      <c r="E562" s="5"/>
      <c r="F562" s="5"/>
      <c r="G562" s="5"/>
      <c r="H562" s="6"/>
      <c r="I562" s="5"/>
      <c r="J562" s="5"/>
      <c r="K562" s="5"/>
      <c r="L562" s="5"/>
      <c r="M562" s="5"/>
      <c r="N562" s="5"/>
      <c r="O562" s="5"/>
      <c r="P562" s="5"/>
      <c r="Q562" s="5"/>
      <c r="R562" s="5"/>
    </row>
    <row r="563" spans="1:18">
      <c r="A563" s="1"/>
      <c r="B563" s="2"/>
      <c r="C563" s="5"/>
      <c r="D563" s="5"/>
      <c r="E563" s="5"/>
      <c r="F563" s="5"/>
      <c r="G563" s="5"/>
      <c r="H563" s="6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>
      <c r="A564" s="1"/>
      <c r="B564" s="2"/>
      <c r="C564" s="5"/>
      <c r="D564" s="5"/>
      <c r="E564" s="5"/>
      <c r="F564" s="5"/>
      <c r="G564" s="5"/>
      <c r="H564" s="6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>
      <c r="A565" s="1"/>
      <c r="B565" s="2"/>
      <c r="C565" s="5"/>
      <c r="D565" s="5"/>
      <c r="E565" s="5"/>
      <c r="F565" s="5"/>
      <c r="G565" s="5"/>
      <c r="H565" s="6"/>
      <c r="I565" s="5"/>
      <c r="J565" s="5"/>
      <c r="K565" s="5"/>
      <c r="L565" s="5"/>
      <c r="M565" s="5"/>
      <c r="N565" s="5"/>
      <c r="O565" s="5"/>
      <c r="P565" s="5"/>
      <c r="Q565" s="5"/>
      <c r="R565" s="5"/>
    </row>
    <row r="566" spans="1:18">
      <c r="A566" s="1"/>
      <c r="B566" s="2"/>
      <c r="C566" s="5"/>
      <c r="D566" s="5"/>
      <c r="E566" s="5"/>
      <c r="F566" s="5"/>
      <c r="G566" s="5"/>
      <c r="H566" s="6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>
      <c r="A567" s="1"/>
      <c r="B567" s="2"/>
      <c r="C567" s="5"/>
      <c r="D567" s="5"/>
      <c r="E567" s="5"/>
      <c r="F567" s="5"/>
      <c r="G567" s="5"/>
      <c r="H567" s="6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>
      <c r="A568" s="1"/>
      <c r="B568" s="2"/>
      <c r="C568" s="5"/>
      <c r="D568" s="5"/>
      <c r="E568" s="5"/>
      <c r="F568" s="5"/>
      <c r="G568" s="5"/>
      <c r="H568" s="6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>
      <c r="A569" s="1"/>
      <c r="B569" s="2"/>
      <c r="C569" s="5"/>
      <c r="D569" s="5"/>
      <c r="E569" s="5"/>
      <c r="F569" s="5"/>
      <c r="G569" s="5"/>
      <c r="H569" s="6"/>
      <c r="I569" s="5"/>
      <c r="J569" s="5"/>
      <c r="K569" s="5"/>
      <c r="L569" s="5"/>
      <c r="M569" s="5"/>
      <c r="N569" s="5"/>
      <c r="O569" s="5"/>
      <c r="P569" s="5"/>
      <c r="Q569" s="5"/>
      <c r="R569" s="5"/>
    </row>
    <row r="570" spans="1:18">
      <c r="A570" s="1"/>
      <c r="B570" s="2"/>
      <c r="C570" s="5"/>
      <c r="D570" s="5"/>
      <c r="E570" s="5"/>
      <c r="F570" s="5"/>
      <c r="G570" s="5"/>
      <c r="H570" s="6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>
      <c r="A571" s="1"/>
      <c r="B571" s="2"/>
      <c r="C571" s="5"/>
      <c r="D571" s="5"/>
      <c r="E571" s="5"/>
      <c r="F571" s="5"/>
      <c r="G571" s="5"/>
      <c r="H571" s="6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>
      <c r="A572" s="1"/>
      <c r="B572" s="2"/>
      <c r="C572" s="5"/>
      <c r="D572" s="5"/>
      <c r="E572" s="5"/>
      <c r="F572" s="5"/>
      <c r="G572" s="5"/>
      <c r="H572" s="6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>
      <c r="A573" s="1"/>
      <c r="B573" s="2"/>
      <c r="C573" s="5"/>
      <c r="D573" s="5"/>
      <c r="E573" s="5"/>
      <c r="F573" s="5"/>
      <c r="G573" s="5"/>
      <c r="H573" s="6"/>
      <c r="I573" s="5"/>
      <c r="J573" s="5"/>
      <c r="K573" s="5"/>
      <c r="L573" s="5"/>
      <c r="M573" s="5"/>
      <c r="N573" s="5"/>
      <c r="O573" s="5"/>
      <c r="P573" s="5"/>
      <c r="Q573" s="5"/>
      <c r="R573" s="5"/>
    </row>
    <row r="574" spans="1:18">
      <c r="A574" s="1"/>
      <c r="B574" s="2"/>
      <c r="C574" s="5"/>
      <c r="D574" s="5"/>
      <c r="E574" s="5"/>
      <c r="F574" s="5"/>
      <c r="G574" s="5"/>
      <c r="H574" s="6"/>
      <c r="I574" s="5"/>
      <c r="J574" s="5"/>
      <c r="K574" s="5"/>
      <c r="L574" s="5"/>
      <c r="M574" s="5"/>
      <c r="N574" s="5"/>
      <c r="O574" s="5"/>
      <c r="P574" s="5"/>
      <c r="Q574" s="5"/>
      <c r="R574" s="5"/>
    </row>
    <row r="575" spans="1:18">
      <c r="A575" s="1"/>
      <c r="B575" s="2"/>
      <c r="C575" s="5"/>
      <c r="D575" s="5"/>
      <c r="E575" s="5"/>
      <c r="F575" s="5"/>
      <c r="G575" s="5"/>
      <c r="H575" s="6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>
      <c r="A576" s="1"/>
      <c r="B576" s="2"/>
      <c r="C576" s="5"/>
      <c r="D576" s="5"/>
      <c r="E576" s="5"/>
      <c r="F576" s="5"/>
      <c r="G576" s="5"/>
      <c r="H576" s="6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>
      <c r="A577" s="1"/>
      <c r="B577" s="2"/>
      <c r="C577" s="5"/>
      <c r="D577" s="5"/>
      <c r="E577" s="5"/>
      <c r="F577" s="5"/>
      <c r="G577" s="5"/>
      <c r="H577" s="6"/>
      <c r="I577" s="5"/>
      <c r="J577" s="5"/>
      <c r="K577" s="5"/>
      <c r="L577" s="5"/>
      <c r="M577" s="5"/>
      <c r="N577" s="5"/>
      <c r="O577" s="5"/>
      <c r="P577" s="5"/>
      <c r="Q577" s="5"/>
      <c r="R577" s="5"/>
    </row>
    <row r="578" spans="1:18">
      <c r="A578" s="1"/>
      <c r="B578" s="2"/>
      <c r="C578" s="5"/>
      <c r="D578" s="5"/>
      <c r="E578" s="5"/>
      <c r="F578" s="5"/>
      <c r="G578" s="5"/>
      <c r="H578" s="6"/>
      <c r="I578" s="5"/>
      <c r="J578" s="5"/>
      <c r="K578" s="5"/>
      <c r="L578" s="5"/>
      <c r="M578" s="5"/>
      <c r="N578" s="5"/>
      <c r="O578" s="5"/>
      <c r="P578" s="5"/>
      <c r="Q578" s="5"/>
      <c r="R578" s="5"/>
    </row>
    <row r="579" spans="1:18">
      <c r="A579" s="1"/>
      <c r="B579" s="2"/>
      <c r="C579" s="5"/>
      <c r="D579" s="5"/>
      <c r="E579" s="5"/>
      <c r="F579" s="5"/>
      <c r="G579" s="5"/>
      <c r="H579" s="6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>
      <c r="A580" s="1"/>
      <c r="B580" s="2"/>
      <c r="C580" s="5"/>
      <c r="D580" s="5"/>
      <c r="E580" s="5"/>
      <c r="F580" s="5"/>
      <c r="G580" s="5"/>
      <c r="H580" s="6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>
      <c r="A581" s="1"/>
      <c r="B581" s="2"/>
      <c r="C581" s="5"/>
      <c r="D581" s="5"/>
      <c r="E581" s="5"/>
      <c r="F581" s="5"/>
      <c r="G581" s="5"/>
      <c r="H581" s="6"/>
      <c r="I581" s="5"/>
      <c r="J581" s="5"/>
      <c r="K581" s="5"/>
      <c r="L581" s="5"/>
      <c r="M581" s="5"/>
      <c r="N581" s="5"/>
      <c r="O581" s="5"/>
      <c r="P581" s="5"/>
      <c r="Q581" s="5"/>
      <c r="R581" s="5"/>
    </row>
    <row r="582" spans="1:18">
      <c r="A582" s="1"/>
      <c r="B582" s="2"/>
      <c r="C582" s="5"/>
      <c r="D582" s="5"/>
      <c r="E582" s="5"/>
      <c r="F582" s="5"/>
      <c r="G582" s="5"/>
      <c r="H582" s="6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>
      <c r="A583" s="1"/>
      <c r="B583" s="2"/>
      <c r="C583" s="5"/>
      <c r="D583" s="5"/>
      <c r="E583" s="5"/>
      <c r="F583" s="5"/>
      <c r="G583" s="5"/>
      <c r="H583" s="6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18">
      <c r="A584" s="1"/>
      <c r="B584" s="2"/>
      <c r="C584" s="5"/>
      <c r="D584" s="5"/>
      <c r="E584" s="5"/>
      <c r="F584" s="5"/>
      <c r="G584" s="5"/>
      <c r="H584" s="6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18">
      <c r="A585" s="1"/>
      <c r="B585" s="2"/>
      <c r="C585" s="5"/>
      <c r="D585" s="5"/>
      <c r="E585" s="5"/>
      <c r="F585" s="5"/>
      <c r="G585" s="5"/>
      <c r="H585" s="6"/>
      <c r="I585" s="5"/>
      <c r="J585" s="5"/>
      <c r="K585" s="5"/>
      <c r="L585" s="5"/>
      <c r="M585" s="5"/>
      <c r="N585" s="5"/>
      <c r="O585" s="5"/>
      <c r="P585" s="5"/>
      <c r="Q585" s="5"/>
      <c r="R585" s="5"/>
    </row>
    <row r="586" spans="1:18">
      <c r="A586" s="1"/>
      <c r="B586" s="2"/>
      <c r="C586" s="5"/>
      <c r="D586" s="5"/>
      <c r="E586" s="5"/>
      <c r="F586" s="5"/>
      <c r="G586" s="5"/>
      <c r="H586" s="6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>
      <c r="A587" s="1"/>
      <c r="B587" s="2"/>
      <c r="C587" s="5"/>
      <c r="D587" s="5"/>
      <c r="E587" s="5"/>
      <c r="F587" s="5"/>
      <c r="G587" s="5"/>
      <c r="H587" s="6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>
      <c r="A588" s="1"/>
      <c r="B588" s="2"/>
      <c r="C588" s="5"/>
      <c r="D588" s="5"/>
      <c r="E588" s="5"/>
      <c r="F588" s="5"/>
      <c r="G588" s="5"/>
      <c r="H588" s="6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>
      <c r="A589" s="1"/>
      <c r="B589" s="2"/>
      <c r="C589" s="5"/>
      <c r="D589" s="5"/>
      <c r="E589" s="5"/>
      <c r="F589" s="5"/>
      <c r="G589" s="5"/>
      <c r="H589" s="6"/>
      <c r="I589" s="5"/>
      <c r="J589" s="5"/>
      <c r="K589" s="5"/>
      <c r="L589" s="5"/>
      <c r="M589" s="5"/>
      <c r="N589" s="5"/>
      <c r="O589" s="5"/>
      <c r="P589" s="5"/>
      <c r="Q589" s="5"/>
      <c r="R589" s="5"/>
    </row>
    <row r="590" spans="1:18">
      <c r="A590" s="1"/>
      <c r="B590" s="2"/>
      <c r="C590" s="5"/>
      <c r="D590" s="5"/>
      <c r="E590" s="5"/>
      <c r="F590" s="5"/>
      <c r="G590" s="5"/>
      <c r="H590" s="6"/>
      <c r="I590" s="5"/>
      <c r="J590" s="5"/>
      <c r="K590" s="5"/>
      <c r="L590" s="5"/>
      <c r="M590" s="5"/>
      <c r="N590" s="5"/>
      <c r="O590" s="5"/>
      <c r="P590" s="5"/>
      <c r="Q590" s="5"/>
      <c r="R590" s="5"/>
    </row>
    <row r="591" spans="1:18">
      <c r="A591" s="1"/>
      <c r="B591" s="2"/>
      <c r="C591" s="5"/>
      <c r="D591" s="5"/>
      <c r="E591" s="5"/>
      <c r="F591" s="5"/>
      <c r="G591" s="5"/>
      <c r="H591" s="6"/>
      <c r="I591" s="5"/>
      <c r="J591" s="5"/>
      <c r="K591" s="5"/>
      <c r="L591" s="5"/>
      <c r="M591" s="5"/>
      <c r="N591" s="5"/>
      <c r="O591" s="5"/>
      <c r="P591" s="5"/>
      <c r="Q591" s="5"/>
      <c r="R591" s="5"/>
    </row>
    <row r="592" spans="1:18">
      <c r="A592" s="1"/>
      <c r="B592" s="2"/>
      <c r="C592" s="5"/>
      <c r="D592" s="5"/>
      <c r="E592" s="5"/>
      <c r="F592" s="5"/>
      <c r="G592" s="5"/>
      <c r="H592" s="6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>
      <c r="A593" s="1"/>
      <c r="B593" s="2"/>
      <c r="C593" s="5"/>
      <c r="D593" s="5"/>
      <c r="E593" s="5"/>
      <c r="F593" s="5"/>
      <c r="G593" s="5"/>
      <c r="H593" s="6"/>
      <c r="I593" s="5"/>
      <c r="J593" s="5"/>
      <c r="K593" s="5"/>
      <c r="L593" s="5"/>
      <c r="M593" s="5"/>
      <c r="N593" s="5"/>
      <c r="O593" s="5"/>
      <c r="P593" s="5"/>
      <c r="Q593" s="5"/>
      <c r="R593" s="5"/>
    </row>
    <row r="594" spans="1:18">
      <c r="A594" s="1"/>
      <c r="B594" s="2"/>
      <c r="C594" s="5"/>
      <c r="D594" s="5"/>
      <c r="E594" s="5"/>
      <c r="F594" s="5"/>
      <c r="G594" s="5"/>
      <c r="H594" s="6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>
      <c r="A595" s="1"/>
      <c r="B595" s="2"/>
      <c r="C595" s="5"/>
      <c r="D595" s="5"/>
      <c r="E595" s="5"/>
      <c r="F595" s="5"/>
      <c r="G595" s="5"/>
      <c r="H595" s="6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>
      <c r="A596" s="1"/>
      <c r="B596" s="2"/>
      <c r="C596" s="5"/>
      <c r="D596" s="5"/>
      <c r="E596" s="5"/>
      <c r="F596" s="5"/>
      <c r="G596" s="5"/>
      <c r="H596" s="6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spans="1:18">
      <c r="A597" s="1"/>
      <c r="B597" s="2"/>
      <c r="C597" s="5"/>
      <c r="D597" s="5"/>
      <c r="E597" s="5"/>
      <c r="F597" s="5"/>
      <c r="G597" s="5"/>
      <c r="H597" s="6"/>
      <c r="I597" s="5"/>
      <c r="J597" s="5"/>
      <c r="K597" s="5"/>
      <c r="L597" s="5"/>
      <c r="M597" s="5"/>
      <c r="N597" s="5"/>
      <c r="O597" s="5"/>
      <c r="P597" s="5"/>
      <c r="Q597" s="5"/>
      <c r="R597" s="5"/>
    </row>
    <row r="598" spans="1:18">
      <c r="A598" s="1"/>
      <c r="B598" s="2"/>
      <c r="C598" s="5"/>
      <c r="D598" s="5"/>
      <c r="E598" s="5"/>
      <c r="F598" s="5"/>
      <c r="G598" s="5"/>
      <c r="H598" s="6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>
      <c r="A599" s="1"/>
      <c r="B599" s="2"/>
      <c r="C599" s="5"/>
      <c r="D599" s="5"/>
      <c r="E599" s="5"/>
      <c r="F599" s="5"/>
      <c r="G599" s="5"/>
      <c r="H599" s="6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>
      <c r="A600" s="1"/>
      <c r="B600" s="2"/>
      <c r="C600" s="5"/>
      <c r="D600" s="5"/>
      <c r="E600" s="5"/>
      <c r="F600" s="5"/>
      <c r="G600" s="5"/>
      <c r="H600" s="6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>
      <c r="A601" s="1"/>
      <c r="B601" s="2"/>
      <c r="C601" s="5"/>
      <c r="D601" s="5"/>
      <c r="E601" s="5"/>
      <c r="F601" s="5"/>
      <c r="G601" s="5"/>
      <c r="H601" s="6"/>
      <c r="I601" s="5"/>
      <c r="J601" s="5"/>
      <c r="K601" s="5"/>
      <c r="L601" s="5"/>
      <c r="M601" s="5"/>
      <c r="N601" s="5"/>
      <c r="O601" s="5"/>
      <c r="P601" s="5"/>
      <c r="Q601" s="5"/>
      <c r="R601" s="5"/>
    </row>
    <row r="602" spans="1:18">
      <c r="A602" s="1"/>
      <c r="B602" s="2"/>
      <c r="C602" s="5"/>
      <c r="D602" s="5"/>
      <c r="E602" s="5"/>
      <c r="F602" s="5"/>
      <c r="G602" s="5"/>
      <c r="H602" s="6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>
      <c r="A603" s="1"/>
      <c r="B603" s="2"/>
      <c r="C603" s="5"/>
      <c r="D603" s="5"/>
      <c r="E603" s="5"/>
      <c r="F603" s="5"/>
      <c r="G603" s="5"/>
      <c r="H603" s="6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>
      <c r="A604" s="1"/>
      <c r="B604" s="2"/>
      <c r="C604" s="5"/>
      <c r="D604" s="5"/>
      <c r="E604" s="5"/>
      <c r="F604" s="5"/>
      <c r="G604" s="5"/>
      <c r="H604" s="6"/>
      <c r="I604" s="5"/>
      <c r="J604" s="5"/>
      <c r="K604" s="5"/>
      <c r="L604" s="5"/>
      <c r="M604" s="5"/>
      <c r="N604" s="5"/>
      <c r="O604" s="5"/>
      <c r="P604" s="5"/>
      <c r="Q604" s="5"/>
      <c r="R604" s="5"/>
    </row>
  </sheetData>
  <mergeCells count="8">
    <mergeCell ref="A56:B56"/>
    <mergeCell ref="E56:F56"/>
    <mergeCell ref="A4:F4"/>
    <mergeCell ref="A6:A7"/>
    <mergeCell ref="B6:B7"/>
    <mergeCell ref="C6:C7"/>
    <mergeCell ref="D6:E6"/>
    <mergeCell ref="F6:F7"/>
  </mergeCells>
  <phoneticPr fontId="0" type="noConversion"/>
  <pageMargins left="0.9055118110236221" right="0.31496062992125984" top="0.51181102362204722" bottom="0.39370078740157483" header="0" footer="0.39370078740157483"/>
  <pageSetup paperSize="9" scale="65" orientation="portrait" r:id="rId1"/>
  <headerFooter differentFirst="1" alignWithMargins="0">
    <oddHeader>&amp;C&amp;P</oddHeader>
  </headerFooter>
  <rowBreaks count="1" manualBreakCount="1">
    <brk id="3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111"/>
  <sheetViews>
    <sheetView topLeftCell="C1" workbookViewId="0">
      <selection activeCell="L4" sqref="L4"/>
    </sheetView>
  </sheetViews>
  <sheetFormatPr defaultRowHeight="12.75"/>
  <cols>
    <col min="1" max="1" width="13" style="75" customWidth="1"/>
    <col min="2" max="2" width="39.5" style="76" customWidth="1"/>
    <col min="3" max="3" width="20.33203125" style="77" customWidth="1"/>
    <col min="4" max="4" width="17.33203125" style="78" customWidth="1"/>
    <col min="5" max="5" width="16.83203125" style="78" customWidth="1"/>
    <col min="6" max="6" width="21" style="77" bestFit="1" customWidth="1"/>
    <col min="7" max="7" width="21.1640625" style="78" customWidth="1"/>
    <col min="8" max="8" width="9.33203125" style="78"/>
    <col min="9" max="9" width="14.1640625" style="78" customWidth="1"/>
    <col min="10" max="10" width="19" style="78" customWidth="1"/>
    <col min="11" max="11" width="19.5" style="78" customWidth="1"/>
    <col min="12" max="12" width="20.1640625" style="78" customWidth="1"/>
    <col min="13" max="13" width="20.6640625" style="77" customWidth="1"/>
    <col min="14" max="14" width="19.1640625" style="78" customWidth="1"/>
    <col min="15" max="16384" width="9.33203125" style="78"/>
  </cols>
  <sheetData>
    <row r="1" spans="1:14">
      <c r="L1" s="79" t="s">
        <v>61</v>
      </c>
    </row>
    <row r="2" spans="1:14">
      <c r="L2" s="79" t="s">
        <v>62</v>
      </c>
    </row>
    <row r="3" spans="1:14">
      <c r="L3" s="79" t="s">
        <v>220</v>
      </c>
    </row>
    <row r="4" spans="1:14">
      <c r="L4" s="77"/>
    </row>
    <row r="5" spans="1:14" ht="30.75" customHeight="1">
      <c r="A5" s="446" t="s">
        <v>63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</row>
    <row r="6" spans="1:14" ht="30" customHeight="1">
      <c r="A6" s="446" t="s">
        <v>64</v>
      </c>
      <c r="B6" s="446"/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446"/>
    </row>
    <row r="7" spans="1:14" ht="15">
      <c r="M7" s="80" t="s">
        <v>65</v>
      </c>
    </row>
    <row r="8" spans="1:14" ht="26.25" customHeight="1">
      <c r="A8" s="447" t="s">
        <v>66</v>
      </c>
      <c r="B8" s="448" t="s">
        <v>67</v>
      </c>
      <c r="C8" s="445" t="s">
        <v>68</v>
      </c>
      <c r="D8" s="445"/>
      <c r="E8" s="445"/>
      <c r="F8" s="445" t="s">
        <v>69</v>
      </c>
      <c r="G8" s="445"/>
      <c r="H8" s="445"/>
      <c r="I8" s="445"/>
      <c r="J8" s="445"/>
      <c r="K8" s="445"/>
      <c r="L8" s="445"/>
      <c r="M8" s="449" t="s">
        <v>70</v>
      </c>
    </row>
    <row r="9" spans="1:14" ht="16.5" customHeight="1">
      <c r="A9" s="447"/>
      <c r="B9" s="448"/>
      <c r="C9" s="445" t="s">
        <v>71</v>
      </c>
      <c r="D9" s="445" t="s">
        <v>72</v>
      </c>
      <c r="E9" s="445"/>
      <c r="F9" s="445" t="s">
        <v>71</v>
      </c>
      <c r="G9" s="444" t="s">
        <v>73</v>
      </c>
      <c r="H9" s="445" t="s">
        <v>72</v>
      </c>
      <c r="I9" s="445"/>
      <c r="J9" s="444" t="s">
        <v>74</v>
      </c>
      <c r="K9" s="444" t="s">
        <v>72</v>
      </c>
      <c r="L9" s="444"/>
      <c r="M9" s="449"/>
    </row>
    <row r="10" spans="1:14" ht="18.75" customHeight="1">
      <c r="A10" s="447"/>
      <c r="B10" s="448"/>
      <c r="C10" s="445"/>
      <c r="D10" s="444" t="s">
        <v>75</v>
      </c>
      <c r="E10" s="444" t="s">
        <v>76</v>
      </c>
      <c r="F10" s="445"/>
      <c r="G10" s="444"/>
      <c r="H10" s="444" t="s">
        <v>75</v>
      </c>
      <c r="I10" s="444" t="s">
        <v>76</v>
      </c>
      <c r="J10" s="444"/>
      <c r="K10" s="444" t="s">
        <v>77</v>
      </c>
      <c r="L10" s="81" t="s">
        <v>72</v>
      </c>
      <c r="M10" s="449"/>
    </row>
    <row r="11" spans="1:14" ht="166.5" customHeight="1">
      <c r="A11" s="447"/>
      <c r="B11" s="448"/>
      <c r="C11" s="445"/>
      <c r="D11" s="444"/>
      <c r="E11" s="444"/>
      <c r="F11" s="445"/>
      <c r="G11" s="444"/>
      <c r="H11" s="444"/>
      <c r="I11" s="444"/>
      <c r="J11" s="444"/>
      <c r="K11" s="444"/>
      <c r="L11" s="81" t="s">
        <v>78</v>
      </c>
      <c r="M11" s="449"/>
    </row>
    <row r="12" spans="1:14" s="84" customFormat="1" ht="12" customHeight="1">
      <c r="A12" s="82">
        <v>1</v>
      </c>
      <c r="B12" s="83">
        <v>2</v>
      </c>
      <c r="C12" s="83">
        <v>3</v>
      </c>
      <c r="D12" s="83">
        <v>4</v>
      </c>
      <c r="E12" s="83">
        <v>5</v>
      </c>
      <c r="F12" s="83">
        <v>6</v>
      </c>
      <c r="G12" s="83">
        <v>7</v>
      </c>
      <c r="H12" s="83">
        <v>8</v>
      </c>
      <c r="I12" s="83">
        <v>9</v>
      </c>
      <c r="J12" s="83">
        <v>10</v>
      </c>
      <c r="K12" s="83">
        <v>11</v>
      </c>
      <c r="L12" s="83">
        <v>12</v>
      </c>
      <c r="M12" s="83" t="s">
        <v>79</v>
      </c>
    </row>
    <row r="13" spans="1:14" s="84" customFormat="1" ht="15.75">
      <c r="A13" s="85" t="s">
        <v>80</v>
      </c>
      <c r="B13" s="86" t="s">
        <v>81</v>
      </c>
      <c r="C13" s="87">
        <f>C14</f>
        <v>18425</v>
      </c>
      <c r="D13" s="87">
        <f t="shared" ref="D13:L13" si="0">D14</f>
        <v>0</v>
      </c>
      <c r="E13" s="87">
        <f t="shared" si="0"/>
        <v>18425</v>
      </c>
      <c r="F13" s="87">
        <f t="shared" si="0"/>
        <v>0</v>
      </c>
      <c r="G13" s="87">
        <f t="shared" si="0"/>
        <v>0</v>
      </c>
      <c r="H13" s="87">
        <f t="shared" si="0"/>
        <v>0</v>
      </c>
      <c r="I13" s="87">
        <f t="shared" si="0"/>
        <v>0</v>
      </c>
      <c r="J13" s="87">
        <f t="shared" si="0"/>
        <v>0</v>
      </c>
      <c r="K13" s="87">
        <f t="shared" si="0"/>
        <v>0</v>
      </c>
      <c r="L13" s="87">
        <f t="shared" si="0"/>
        <v>0</v>
      </c>
      <c r="M13" s="87">
        <f>C13+F13</f>
        <v>18425</v>
      </c>
    </row>
    <row r="14" spans="1:14" s="84" customFormat="1" ht="31.5">
      <c r="A14" s="88" t="s">
        <v>82</v>
      </c>
      <c r="B14" s="89" t="s">
        <v>83</v>
      </c>
      <c r="C14" s="90">
        <f>'[1]додаток 3'!C14</f>
        <v>18425</v>
      </c>
      <c r="D14" s="90">
        <f>'[1]додаток 3'!D14</f>
        <v>0</v>
      </c>
      <c r="E14" s="91">
        <f>'[1]додаток 3'!E14</f>
        <v>18425</v>
      </c>
      <c r="F14" s="90">
        <f>'[1]додаток 3'!F14</f>
        <v>0</v>
      </c>
      <c r="G14" s="90">
        <f>'[1]додаток 3'!G14</f>
        <v>0</v>
      </c>
      <c r="H14" s="90">
        <f>'[1]додаток 3'!H14</f>
        <v>0</v>
      </c>
      <c r="I14" s="90">
        <f>'[1]додаток 3'!I14</f>
        <v>0</v>
      </c>
      <c r="J14" s="90">
        <f>'[1]додаток 3'!J14</f>
        <v>0</v>
      </c>
      <c r="K14" s="90">
        <f>'[1]додаток 3'!K14</f>
        <v>0</v>
      </c>
      <c r="L14" s="90">
        <f>'[1]додаток 3'!L14</f>
        <v>0</v>
      </c>
      <c r="M14" s="90">
        <f>C14+F14</f>
        <v>18425</v>
      </c>
    </row>
    <row r="15" spans="1:14" s="93" customFormat="1" ht="15.75">
      <c r="A15" s="85" t="s">
        <v>84</v>
      </c>
      <c r="B15" s="86" t="s">
        <v>85</v>
      </c>
      <c r="C15" s="87">
        <f>C16+C17+C18+C19+C20+C22+C24+C21+C23</f>
        <v>-2646145</v>
      </c>
      <c r="D15" s="87">
        <f t="shared" ref="D15:L15" si="1">D16+D17+D18+D19+D20+D22+D24+D21+D23</f>
        <v>-19220</v>
      </c>
      <c r="E15" s="87">
        <f t="shared" si="1"/>
        <v>-329300</v>
      </c>
      <c r="F15" s="87">
        <f t="shared" si="1"/>
        <v>-271315</v>
      </c>
      <c r="G15" s="87">
        <f t="shared" si="1"/>
        <v>0</v>
      </c>
      <c r="H15" s="87">
        <f t="shared" si="1"/>
        <v>0</v>
      </c>
      <c r="I15" s="87">
        <f t="shared" si="1"/>
        <v>0</v>
      </c>
      <c r="J15" s="87">
        <f t="shared" si="1"/>
        <v>-271315</v>
      </c>
      <c r="K15" s="87">
        <f t="shared" si="1"/>
        <v>-271315</v>
      </c>
      <c r="L15" s="87">
        <f t="shared" si="1"/>
        <v>-271315</v>
      </c>
      <c r="M15" s="87">
        <f t="shared" ref="M15:M26" si="2">C15+F15</f>
        <v>-2917460</v>
      </c>
      <c r="N15" s="92"/>
    </row>
    <row r="16" spans="1:14" s="93" customFormat="1" ht="47.25">
      <c r="A16" s="88" t="s">
        <v>86</v>
      </c>
      <c r="B16" s="89" t="s">
        <v>87</v>
      </c>
      <c r="C16" s="90">
        <f>'[1]додаток 3'!C40</f>
        <v>-233800</v>
      </c>
      <c r="D16" s="91">
        <f>'[1]додаток 3'!D40</f>
        <v>0</v>
      </c>
      <c r="E16" s="91">
        <f>'[1]додаток 3'!E40</f>
        <v>-233800</v>
      </c>
      <c r="F16" s="90">
        <f>'[1]додаток 3'!F40</f>
        <v>0</v>
      </c>
      <c r="G16" s="90">
        <f>'[1]додаток 3'!G40</f>
        <v>0</v>
      </c>
      <c r="H16" s="90">
        <f>'[1]додаток 3'!H40</f>
        <v>0</v>
      </c>
      <c r="I16" s="90">
        <f>'[1]додаток 3'!I40</f>
        <v>0</v>
      </c>
      <c r="J16" s="90">
        <f>'[1]додаток 3'!J40</f>
        <v>0</v>
      </c>
      <c r="K16" s="90">
        <f>'[1]додаток 3'!K40</f>
        <v>0</v>
      </c>
      <c r="L16" s="90">
        <f>'[1]додаток 3'!L40</f>
        <v>0</v>
      </c>
      <c r="M16" s="90">
        <f t="shared" si="2"/>
        <v>-233800</v>
      </c>
      <c r="N16" s="92"/>
    </row>
    <row r="17" spans="1:14" s="93" customFormat="1" ht="63">
      <c r="A17" s="88" t="s">
        <v>88</v>
      </c>
      <c r="B17" s="89" t="s">
        <v>89</v>
      </c>
      <c r="C17" s="90">
        <f>'[1]додаток 3'!C41</f>
        <v>-155000</v>
      </c>
      <c r="D17" s="91">
        <f>'[1]додаток 3'!D41</f>
        <v>0</v>
      </c>
      <c r="E17" s="91">
        <f>'[1]додаток 3'!E41</f>
        <v>0</v>
      </c>
      <c r="F17" s="90">
        <f>'[1]додаток 3'!F41</f>
        <v>0</v>
      </c>
      <c r="G17" s="90">
        <f>'[1]додаток 3'!G41</f>
        <v>0</v>
      </c>
      <c r="H17" s="90">
        <f>'[1]додаток 3'!H41</f>
        <v>0</v>
      </c>
      <c r="I17" s="90">
        <f>'[1]додаток 3'!I41</f>
        <v>0</v>
      </c>
      <c r="J17" s="90">
        <f>'[1]додаток 3'!J41</f>
        <v>0</v>
      </c>
      <c r="K17" s="90">
        <f>'[1]додаток 3'!K41</f>
        <v>0</v>
      </c>
      <c r="L17" s="90">
        <f>'[1]додаток 3'!L41</f>
        <v>0</v>
      </c>
      <c r="M17" s="90">
        <f t="shared" si="2"/>
        <v>-155000</v>
      </c>
      <c r="N17" s="92"/>
    </row>
    <row r="18" spans="1:14" s="93" customFormat="1" ht="124.5" customHeight="1">
      <c r="A18" s="88" t="s">
        <v>90</v>
      </c>
      <c r="B18" s="89" t="s">
        <v>91</v>
      </c>
      <c r="C18" s="90">
        <f>'[1]додаток 3'!C42</f>
        <v>-210000</v>
      </c>
      <c r="D18" s="91">
        <f>'[1]додаток 3'!D42</f>
        <v>0</v>
      </c>
      <c r="E18" s="91">
        <f>'[1]додаток 3'!E42</f>
        <v>-100000</v>
      </c>
      <c r="F18" s="90">
        <f>'[1]додаток 3'!F42</f>
        <v>0</v>
      </c>
      <c r="G18" s="90">
        <f>'[1]додаток 3'!G42</f>
        <v>0</v>
      </c>
      <c r="H18" s="90">
        <f>'[1]додаток 3'!H42</f>
        <v>0</v>
      </c>
      <c r="I18" s="90">
        <f>'[1]додаток 3'!I42</f>
        <v>0</v>
      </c>
      <c r="J18" s="90">
        <f>'[1]додаток 3'!J42</f>
        <v>0</v>
      </c>
      <c r="K18" s="90">
        <f>'[1]додаток 3'!K42</f>
        <v>0</v>
      </c>
      <c r="L18" s="90">
        <f>'[1]додаток 3'!L42</f>
        <v>0</v>
      </c>
      <c r="M18" s="90">
        <f t="shared" si="2"/>
        <v>-210000</v>
      </c>
      <c r="N18" s="92"/>
    </row>
    <row r="19" spans="1:14" s="93" customFormat="1" ht="47.25">
      <c r="A19" s="88" t="s">
        <v>92</v>
      </c>
      <c r="B19" s="89" t="s">
        <v>93</v>
      </c>
      <c r="C19" s="90">
        <f>'[1]додаток 3'!C43</f>
        <v>4500</v>
      </c>
      <c r="D19" s="91">
        <f>'[1]додаток 3'!D43</f>
        <v>0</v>
      </c>
      <c r="E19" s="91">
        <f>'[1]додаток 3'!E43</f>
        <v>4500</v>
      </c>
      <c r="F19" s="90">
        <f>'[1]додаток 3'!F43</f>
        <v>0</v>
      </c>
      <c r="G19" s="90">
        <f>'[1]додаток 3'!G43</f>
        <v>0</v>
      </c>
      <c r="H19" s="90">
        <f>'[1]додаток 3'!H43</f>
        <v>0</v>
      </c>
      <c r="I19" s="90">
        <f>'[1]додаток 3'!I43</f>
        <v>0</v>
      </c>
      <c r="J19" s="90">
        <f>'[1]додаток 3'!J43</f>
        <v>0</v>
      </c>
      <c r="K19" s="90">
        <f>'[1]додаток 3'!K43</f>
        <v>0</v>
      </c>
      <c r="L19" s="90">
        <f>'[1]додаток 3'!L43</f>
        <v>0</v>
      </c>
      <c r="M19" s="90">
        <f t="shared" si="2"/>
        <v>4500</v>
      </c>
      <c r="N19" s="92"/>
    </row>
    <row r="20" spans="1:14" s="93" customFormat="1" ht="31.5">
      <c r="A20" s="88" t="s">
        <v>94</v>
      </c>
      <c r="B20" s="89" t="s">
        <v>95</v>
      </c>
      <c r="C20" s="90">
        <f>'[1]додаток 3'!C44</f>
        <v>-1376000</v>
      </c>
      <c r="D20" s="91">
        <f>'[1]додаток 3'!D44</f>
        <v>0</v>
      </c>
      <c r="E20" s="91">
        <f>'[1]додаток 3'!E44</f>
        <v>0</v>
      </c>
      <c r="F20" s="90">
        <f>'[1]додаток 3'!F44</f>
        <v>0</v>
      </c>
      <c r="G20" s="90">
        <f>'[1]додаток 3'!G44</f>
        <v>0</v>
      </c>
      <c r="H20" s="90">
        <f>'[1]додаток 3'!H44</f>
        <v>0</v>
      </c>
      <c r="I20" s="90">
        <f>'[1]додаток 3'!I44</f>
        <v>0</v>
      </c>
      <c r="J20" s="90">
        <f>'[1]додаток 3'!J44</f>
        <v>0</v>
      </c>
      <c r="K20" s="90">
        <f>'[1]додаток 3'!K44</f>
        <v>0</v>
      </c>
      <c r="L20" s="90">
        <f>'[1]додаток 3'!L44</f>
        <v>0</v>
      </c>
      <c r="M20" s="90">
        <f t="shared" si="2"/>
        <v>-1376000</v>
      </c>
      <c r="N20" s="92"/>
    </row>
    <row r="21" spans="1:14" s="93" customFormat="1" ht="31.5">
      <c r="A21" s="94" t="s">
        <v>96</v>
      </c>
      <c r="B21" s="95" t="s">
        <v>97</v>
      </c>
      <c r="C21" s="90">
        <f>'[1]додаток 3'!C65</f>
        <v>-364800</v>
      </c>
      <c r="D21" s="90">
        <f>'[1]додаток 3'!D65</f>
        <v>0</v>
      </c>
      <c r="E21" s="90">
        <f>'[1]додаток 3'!E65</f>
        <v>0</v>
      </c>
      <c r="F21" s="90">
        <f>'[1]додаток 3'!F65</f>
        <v>-271315</v>
      </c>
      <c r="G21" s="90">
        <f>'[1]додаток 3'!G65</f>
        <v>0</v>
      </c>
      <c r="H21" s="90">
        <f>'[1]додаток 3'!H65</f>
        <v>0</v>
      </c>
      <c r="I21" s="90">
        <f>'[1]додаток 3'!I65</f>
        <v>0</v>
      </c>
      <c r="J21" s="91">
        <f>'[1]додаток 3'!J65</f>
        <v>-271315</v>
      </c>
      <c r="K21" s="91">
        <f>'[1]додаток 3'!K65</f>
        <v>-271315</v>
      </c>
      <c r="L21" s="91">
        <f>'[1]додаток 3'!L65</f>
        <v>-271315</v>
      </c>
      <c r="M21" s="90">
        <f t="shared" si="2"/>
        <v>-636115</v>
      </c>
      <c r="N21" s="92"/>
    </row>
    <row r="22" spans="1:14" s="93" customFormat="1" ht="31.5">
      <c r="A22" s="88" t="s">
        <v>98</v>
      </c>
      <c r="B22" s="89" t="s">
        <v>99</v>
      </c>
      <c r="C22" s="90">
        <f>'[1]додаток 3'!C45+'[1]додаток 3'!C66</f>
        <v>-154845</v>
      </c>
      <c r="D22" s="91">
        <f>'[1]додаток 3'!D45+'[1]додаток 3'!D66</f>
        <v>-30100</v>
      </c>
      <c r="E22" s="90">
        <f>'[1]додаток 3'!E45+'[1]додаток 3'!E66</f>
        <v>0</v>
      </c>
      <c r="F22" s="90">
        <f>'[1]додаток 3'!F45+'[1]додаток 3'!F66</f>
        <v>0</v>
      </c>
      <c r="G22" s="90">
        <f>'[1]додаток 3'!G45+'[1]додаток 3'!G66</f>
        <v>0</v>
      </c>
      <c r="H22" s="90">
        <f>'[1]додаток 3'!H45+'[1]додаток 3'!H66</f>
        <v>0</v>
      </c>
      <c r="I22" s="90">
        <f>'[1]додаток 3'!I45+'[1]додаток 3'!I66</f>
        <v>0</v>
      </c>
      <c r="J22" s="90">
        <f>'[1]додаток 3'!J45+'[1]додаток 3'!J66</f>
        <v>0</v>
      </c>
      <c r="K22" s="90">
        <f>'[1]додаток 3'!K45+'[1]додаток 3'!K66</f>
        <v>0</v>
      </c>
      <c r="L22" s="90">
        <f>'[1]додаток 3'!L45+'[1]додаток 3'!L66</f>
        <v>0</v>
      </c>
      <c r="M22" s="90">
        <f t="shared" si="2"/>
        <v>-154845</v>
      </c>
      <c r="N22" s="92"/>
    </row>
    <row r="23" spans="1:14" s="93" customFormat="1" ht="31.5">
      <c r="A23" s="88" t="s">
        <v>100</v>
      </c>
      <c r="B23" s="96" t="s">
        <v>101</v>
      </c>
      <c r="C23" s="90">
        <f>'[1]додаток 3'!C67</f>
        <v>14800</v>
      </c>
      <c r="D23" s="91">
        <f>'[1]додаток 3'!D67</f>
        <v>10880</v>
      </c>
      <c r="E23" s="90">
        <f>'[1]додаток 3'!E67</f>
        <v>0</v>
      </c>
      <c r="F23" s="90">
        <f>'[1]додаток 3'!F67</f>
        <v>0</v>
      </c>
      <c r="G23" s="90">
        <f>'[1]додаток 3'!G67</f>
        <v>0</v>
      </c>
      <c r="H23" s="90">
        <f>'[1]додаток 3'!H67</f>
        <v>0</v>
      </c>
      <c r="I23" s="90">
        <f>'[1]додаток 3'!I67</f>
        <v>0</v>
      </c>
      <c r="J23" s="90">
        <f>'[1]додаток 3'!J67</f>
        <v>0</v>
      </c>
      <c r="K23" s="90">
        <f>'[1]додаток 3'!K67</f>
        <v>0</v>
      </c>
      <c r="L23" s="90">
        <f>'[1]додаток 3'!L67</f>
        <v>0</v>
      </c>
      <c r="M23" s="90">
        <f t="shared" si="2"/>
        <v>14800</v>
      </c>
      <c r="N23" s="92"/>
    </row>
    <row r="24" spans="1:14" s="93" customFormat="1" ht="15.75">
      <c r="A24" s="88" t="s">
        <v>102</v>
      </c>
      <c r="B24" s="89" t="s">
        <v>103</v>
      </c>
      <c r="C24" s="90">
        <f>C25+C26</f>
        <v>-171000</v>
      </c>
      <c r="D24" s="91"/>
      <c r="E24" s="91"/>
      <c r="F24" s="90"/>
      <c r="G24" s="90"/>
      <c r="H24" s="90"/>
      <c r="I24" s="90"/>
      <c r="J24" s="90"/>
      <c r="K24" s="90"/>
      <c r="L24" s="90"/>
      <c r="M24" s="90">
        <f t="shared" si="2"/>
        <v>-171000</v>
      </c>
      <c r="N24" s="92"/>
    </row>
    <row r="25" spans="1:14" s="93" customFormat="1" ht="47.25">
      <c r="A25" s="88"/>
      <c r="B25" s="97" t="s">
        <v>104</v>
      </c>
      <c r="C25" s="90">
        <f>'[1]додаток 3'!C47</f>
        <v>-110000</v>
      </c>
      <c r="D25" s="91"/>
      <c r="E25" s="91"/>
      <c r="F25" s="90"/>
      <c r="G25" s="90"/>
      <c r="H25" s="90"/>
      <c r="I25" s="90"/>
      <c r="J25" s="90"/>
      <c r="K25" s="90"/>
      <c r="L25" s="90"/>
      <c r="M25" s="90">
        <f t="shared" si="2"/>
        <v>-110000</v>
      </c>
      <c r="N25" s="92"/>
    </row>
    <row r="26" spans="1:14" s="93" customFormat="1" ht="31.5">
      <c r="A26" s="88"/>
      <c r="B26" s="97" t="s">
        <v>105</v>
      </c>
      <c r="C26" s="90">
        <f>'[1]додаток 3'!C48</f>
        <v>-61000</v>
      </c>
      <c r="D26" s="91"/>
      <c r="E26" s="91"/>
      <c r="F26" s="90"/>
      <c r="G26" s="90"/>
      <c r="H26" s="90"/>
      <c r="I26" s="90"/>
      <c r="J26" s="90"/>
      <c r="K26" s="90"/>
      <c r="L26" s="90"/>
      <c r="M26" s="90">
        <f t="shared" si="2"/>
        <v>-61000</v>
      </c>
      <c r="N26" s="92"/>
    </row>
    <row r="27" spans="1:14" s="98" customFormat="1" ht="15.75">
      <c r="A27" s="85" t="s">
        <v>106</v>
      </c>
      <c r="B27" s="86" t="s">
        <v>107</v>
      </c>
      <c r="C27" s="87">
        <f>C28+C29+C33+C34+C36+C37+C39+C42+C43+C40+C41</f>
        <v>1688840</v>
      </c>
      <c r="D27" s="87">
        <f t="shared" ref="D27:L27" si="3">D28+D29+D33+D34+D36+D37+D39+D42+D43+D40+D41</f>
        <v>-479393.34</v>
      </c>
      <c r="E27" s="87">
        <f t="shared" si="3"/>
        <v>960993.02</v>
      </c>
      <c r="F27" s="87">
        <f t="shared" si="3"/>
        <v>501100</v>
      </c>
      <c r="G27" s="87">
        <f t="shared" si="3"/>
        <v>0</v>
      </c>
      <c r="H27" s="87">
        <f t="shared" si="3"/>
        <v>0</v>
      </c>
      <c r="I27" s="87">
        <f t="shared" si="3"/>
        <v>0</v>
      </c>
      <c r="J27" s="87">
        <f t="shared" si="3"/>
        <v>501100</v>
      </c>
      <c r="K27" s="87">
        <f t="shared" si="3"/>
        <v>501100</v>
      </c>
      <c r="L27" s="87">
        <f t="shared" si="3"/>
        <v>501100</v>
      </c>
      <c r="M27" s="87">
        <f>C27+F27</f>
        <v>2189940</v>
      </c>
      <c r="N27" s="92"/>
    </row>
    <row r="28" spans="1:14" s="98" customFormat="1" ht="15.75">
      <c r="A28" s="88" t="s">
        <v>108</v>
      </c>
      <c r="B28" s="95" t="s">
        <v>109</v>
      </c>
      <c r="C28" s="90">
        <f>'[1]додаток 3'!C69</f>
        <v>784000</v>
      </c>
      <c r="D28" s="91">
        <f>'[1]додаток 3'!D69</f>
        <v>0</v>
      </c>
      <c r="E28" s="91">
        <f>'[1]додаток 3'!E69</f>
        <v>711000</v>
      </c>
      <c r="F28" s="90">
        <f>'[1]додаток 3'!F69</f>
        <v>0</v>
      </c>
      <c r="G28" s="91">
        <f>'[1]додаток 3'!G69</f>
        <v>0</v>
      </c>
      <c r="H28" s="91">
        <f>'[1]додаток 3'!H69</f>
        <v>0</v>
      </c>
      <c r="I28" s="91">
        <f>'[1]додаток 3'!I69</f>
        <v>0</v>
      </c>
      <c r="J28" s="91">
        <f>'[1]додаток 3'!J69</f>
        <v>0</v>
      </c>
      <c r="K28" s="91">
        <f>'[1]додаток 3'!K69</f>
        <v>0</v>
      </c>
      <c r="L28" s="91">
        <f>'[1]додаток 3'!L69</f>
        <v>0</v>
      </c>
      <c r="M28" s="90">
        <f t="shared" ref="M28:M59" si="4">C28+F28</f>
        <v>784000</v>
      </c>
      <c r="N28" s="92"/>
    </row>
    <row r="29" spans="1:14" s="98" customFormat="1" ht="94.5">
      <c r="A29" s="88" t="s">
        <v>110</v>
      </c>
      <c r="B29" s="96" t="s">
        <v>111</v>
      </c>
      <c r="C29" s="90">
        <f>'[1]додаток 3'!C70</f>
        <v>327268</v>
      </c>
      <c r="D29" s="91">
        <f>'[1]додаток 3'!D70</f>
        <v>-232393.34000000003</v>
      </c>
      <c r="E29" s="91">
        <f>'[1]додаток 3'!E70</f>
        <v>-161458.98000000001</v>
      </c>
      <c r="F29" s="90">
        <f>'[1]додаток 3'!F70</f>
        <v>399600</v>
      </c>
      <c r="G29" s="91">
        <f>'[1]додаток 3'!G70</f>
        <v>0</v>
      </c>
      <c r="H29" s="91">
        <f>'[1]додаток 3'!H70</f>
        <v>0</v>
      </c>
      <c r="I29" s="91">
        <f>'[1]додаток 3'!I70</f>
        <v>0</v>
      </c>
      <c r="J29" s="91">
        <f>'[1]додаток 3'!J70</f>
        <v>399600</v>
      </c>
      <c r="K29" s="91">
        <f>'[1]додаток 3'!K70</f>
        <v>399600</v>
      </c>
      <c r="L29" s="91">
        <f>'[1]додаток 3'!L70</f>
        <v>399600</v>
      </c>
      <c r="M29" s="90">
        <f t="shared" si="4"/>
        <v>726868</v>
      </c>
      <c r="N29" s="92"/>
    </row>
    <row r="30" spans="1:14" s="98" customFormat="1" ht="52.5" customHeight="1">
      <c r="A30" s="88" t="s">
        <v>45</v>
      </c>
      <c r="B30" s="96" t="s">
        <v>112</v>
      </c>
      <c r="C30" s="90">
        <f>'[1]додаток 3'!C71</f>
        <v>-28200</v>
      </c>
      <c r="D30" s="90">
        <f>'[1]додаток 3'!D71</f>
        <v>0</v>
      </c>
      <c r="E30" s="90">
        <f>'[1]додаток 3'!E71</f>
        <v>0</v>
      </c>
      <c r="F30" s="90">
        <f>'[1]додаток 3'!F71</f>
        <v>0</v>
      </c>
      <c r="G30" s="90">
        <f>'[1]додаток 3'!G71</f>
        <v>0</v>
      </c>
      <c r="H30" s="90">
        <f>'[1]додаток 3'!H71</f>
        <v>0</v>
      </c>
      <c r="I30" s="90">
        <f>'[1]додаток 3'!I71</f>
        <v>0</v>
      </c>
      <c r="J30" s="90">
        <f>'[1]додаток 3'!J71</f>
        <v>0</v>
      </c>
      <c r="K30" s="90">
        <f>'[1]додаток 3'!K71</f>
        <v>0</v>
      </c>
      <c r="L30" s="90">
        <f>'[1]додаток 3'!L71</f>
        <v>0</v>
      </c>
      <c r="M30" s="90">
        <f t="shared" si="4"/>
        <v>-28200</v>
      </c>
      <c r="N30" s="92"/>
    </row>
    <row r="31" spans="1:14" s="98" customFormat="1" ht="47.25">
      <c r="A31" s="88"/>
      <c r="B31" s="96" t="s">
        <v>113</v>
      </c>
      <c r="C31" s="90">
        <f>'[1]додаток 3'!C72</f>
        <v>-25000</v>
      </c>
      <c r="D31" s="90">
        <f>'[1]додаток 3'!D72</f>
        <v>0</v>
      </c>
      <c r="E31" s="90">
        <f>'[1]додаток 3'!E72</f>
        <v>0</v>
      </c>
      <c r="F31" s="90">
        <f>'[1]додаток 3'!F72</f>
        <v>0</v>
      </c>
      <c r="G31" s="90">
        <f>'[1]додаток 3'!G72</f>
        <v>0</v>
      </c>
      <c r="H31" s="90">
        <f>'[1]додаток 3'!H72</f>
        <v>0</v>
      </c>
      <c r="I31" s="90">
        <f>'[1]додаток 3'!I72</f>
        <v>0</v>
      </c>
      <c r="J31" s="90">
        <f>'[1]додаток 3'!J72</f>
        <v>0</v>
      </c>
      <c r="K31" s="90">
        <f>'[1]додаток 3'!K72</f>
        <v>0</v>
      </c>
      <c r="L31" s="90">
        <f>'[1]додаток 3'!L72</f>
        <v>0</v>
      </c>
      <c r="M31" s="90">
        <f t="shared" si="4"/>
        <v>-25000</v>
      </c>
      <c r="N31" s="92"/>
    </row>
    <row r="32" spans="1:14" s="98" customFormat="1" ht="47.25">
      <c r="A32" s="88"/>
      <c r="B32" s="96" t="s">
        <v>114</v>
      </c>
      <c r="C32" s="90">
        <f>'[1]додаток 3'!C73</f>
        <v>-30000</v>
      </c>
      <c r="D32" s="90">
        <f>'[1]додаток 3'!D73</f>
        <v>0</v>
      </c>
      <c r="E32" s="90">
        <f>'[1]додаток 3'!E73</f>
        <v>0</v>
      </c>
      <c r="F32" s="90">
        <f>'[1]додаток 3'!F73</f>
        <v>0</v>
      </c>
      <c r="G32" s="90">
        <f>'[1]додаток 3'!G73</f>
        <v>0</v>
      </c>
      <c r="H32" s="90">
        <f>'[1]додаток 3'!H73</f>
        <v>0</v>
      </c>
      <c r="I32" s="90">
        <f>'[1]додаток 3'!I73</f>
        <v>0</v>
      </c>
      <c r="J32" s="90">
        <f>'[1]додаток 3'!J73</f>
        <v>0</v>
      </c>
      <c r="K32" s="90">
        <f>'[1]додаток 3'!K73</f>
        <v>0</v>
      </c>
      <c r="L32" s="90">
        <f>'[1]додаток 3'!L73</f>
        <v>0</v>
      </c>
      <c r="M32" s="90">
        <f t="shared" si="4"/>
        <v>-30000</v>
      </c>
      <c r="N32" s="92"/>
    </row>
    <row r="33" spans="1:14" s="98" customFormat="1" ht="31.5">
      <c r="A33" s="88" t="s">
        <v>115</v>
      </c>
      <c r="B33" s="96" t="s">
        <v>116</v>
      </c>
      <c r="C33" s="90">
        <f>'[1]додаток 3'!C74</f>
        <v>80000</v>
      </c>
      <c r="D33" s="91">
        <f>'[1]додаток 3'!D74</f>
        <v>0</v>
      </c>
      <c r="E33" s="91">
        <f>'[1]додаток 3'!E74</f>
        <v>80000</v>
      </c>
      <c r="F33" s="90">
        <f>'[1]додаток 3'!F74</f>
        <v>0</v>
      </c>
      <c r="G33" s="90">
        <f>'[1]додаток 3'!G74</f>
        <v>0</v>
      </c>
      <c r="H33" s="90">
        <f>'[1]додаток 3'!H74</f>
        <v>0</v>
      </c>
      <c r="I33" s="90">
        <f>'[1]додаток 3'!I74</f>
        <v>0</v>
      </c>
      <c r="J33" s="90">
        <f>'[1]додаток 3'!J74</f>
        <v>0</v>
      </c>
      <c r="K33" s="90">
        <f>'[1]додаток 3'!K74</f>
        <v>0</v>
      </c>
      <c r="L33" s="90">
        <f>'[1]додаток 3'!L74</f>
        <v>0</v>
      </c>
      <c r="M33" s="90">
        <f t="shared" si="4"/>
        <v>80000</v>
      </c>
      <c r="N33" s="92"/>
    </row>
    <row r="34" spans="1:14" s="98" customFormat="1" ht="31.5">
      <c r="A34" s="88" t="s">
        <v>117</v>
      </c>
      <c r="B34" s="96" t="s">
        <v>118</v>
      </c>
      <c r="C34" s="90">
        <f>'[1]додаток 3'!C75</f>
        <v>84000</v>
      </c>
      <c r="D34" s="91">
        <f>'[1]додаток 3'!D75</f>
        <v>-104000</v>
      </c>
      <c r="E34" s="91">
        <f>'[1]додаток 3'!E75</f>
        <v>55000</v>
      </c>
      <c r="F34" s="90">
        <f>'[1]додаток 3'!F75</f>
        <v>0</v>
      </c>
      <c r="G34" s="90">
        <f>'[1]додаток 3'!G75</f>
        <v>0</v>
      </c>
      <c r="H34" s="90">
        <f>'[1]додаток 3'!H75</f>
        <v>0</v>
      </c>
      <c r="I34" s="90">
        <f>'[1]додаток 3'!I75</f>
        <v>0</v>
      </c>
      <c r="J34" s="90">
        <f>'[1]додаток 3'!J75</f>
        <v>0</v>
      </c>
      <c r="K34" s="90">
        <f>'[1]додаток 3'!K75</f>
        <v>0</v>
      </c>
      <c r="L34" s="90">
        <f>'[1]додаток 3'!L75</f>
        <v>0</v>
      </c>
      <c r="M34" s="90">
        <f t="shared" si="4"/>
        <v>84000</v>
      </c>
      <c r="N34" s="92"/>
    </row>
    <row r="35" spans="1:14" s="98" customFormat="1" ht="47.25">
      <c r="A35" s="88" t="s">
        <v>45</v>
      </c>
      <c r="B35" s="96" t="s">
        <v>119</v>
      </c>
      <c r="C35" s="90">
        <f>'[1]додаток 3'!C76</f>
        <v>-73000</v>
      </c>
      <c r="D35" s="91">
        <f>'[1]додаток 3'!D76</f>
        <v>-54000</v>
      </c>
      <c r="E35" s="90">
        <f>'[1]додаток 3'!E76</f>
        <v>0</v>
      </c>
      <c r="F35" s="90">
        <f>'[1]додаток 3'!F76</f>
        <v>0</v>
      </c>
      <c r="G35" s="90">
        <f>'[1]додаток 3'!G76</f>
        <v>0</v>
      </c>
      <c r="H35" s="90">
        <f>'[1]додаток 3'!H76</f>
        <v>0</v>
      </c>
      <c r="I35" s="90">
        <f>'[1]додаток 3'!I76</f>
        <v>0</v>
      </c>
      <c r="J35" s="90">
        <f>'[1]додаток 3'!J76</f>
        <v>0</v>
      </c>
      <c r="K35" s="90">
        <f>'[1]додаток 3'!K76</f>
        <v>0</v>
      </c>
      <c r="L35" s="90">
        <f>'[1]додаток 3'!L76</f>
        <v>0</v>
      </c>
      <c r="M35" s="90">
        <f t="shared" si="4"/>
        <v>-73000</v>
      </c>
      <c r="N35" s="92"/>
    </row>
    <row r="36" spans="1:14" s="98" customFormat="1" ht="31.5">
      <c r="A36" s="88" t="s">
        <v>120</v>
      </c>
      <c r="B36" s="96" t="s">
        <v>121</v>
      </c>
      <c r="C36" s="90">
        <f>'[1]додаток 3'!C77</f>
        <v>0</v>
      </c>
      <c r="D36" s="91">
        <f>'[1]додаток 3'!D77</f>
        <v>-44000</v>
      </c>
      <c r="E36" s="91">
        <f>'[1]додаток 3'!E77</f>
        <v>0</v>
      </c>
      <c r="F36" s="90">
        <f>'[1]додаток 3'!F77</f>
        <v>0</v>
      </c>
      <c r="G36" s="90">
        <f>'[1]додаток 3'!G77</f>
        <v>0</v>
      </c>
      <c r="H36" s="90">
        <f>'[1]додаток 3'!H77</f>
        <v>0</v>
      </c>
      <c r="I36" s="90">
        <f>'[1]додаток 3'!I77</f>
        <v>0</v>
      </c>
      <c r="J36" s="90">
        <f>'[1]додаток 3'!J77</f>
        <v>0</v>
      </c>
      <c r="K36" s="90">
        <f>'[1]додаток 3'!K77</f>
        <v>0</v>
      </c>
      <c r="L36" s="90">
        <f>'[1]додаток 3'!L77</f>
        <v>0</v>
      </c>
      <c r="M36" s="90">
        <f t="shared" si="4"/>
        <v>0</v>
      </c>
      <c r="N36" s="92"/>
    </row>
    <row r="37" spans="1:14" s="98" customFormat="1" ht="15.75">
      <c r="A37" s="99" t="s">
        <v>122</v>
      </c>
      <c r="B37" s="100" t="s">
        <v>123</v>
      </c>
      <c r="C37" s="90">
        <f>'[1]додаток 3'!C78</f>
        <v>-10000</v>
      </c>
      <c r="D37" s="91">
        <f>'[1]додаток 3'!D78</f>
        <v>-40000</v>
      </c>
      <c r="E37" s="91">
        <f>'[1]додаток 3'!E78</f>
        <v>130000</v>
      </c>
      <c r="F37" s="90">
        <f>'[1]додаток 3'!F78</f>
        <v>0</v>
      </c>
      <c r="G37" s="90">
        <f>'[1]додаток 3'!G78</f>
        <v>0</v>
      </c>
      <c r="H37" s="90">
        <f>'[1]додаток 3'!H78</f>
        <v>0</v>
      </c>
      <c r="I37" s="90">
        <f>'[1]додаток 3'!I78</f>
        <v>0</v>
      </c>
      <c r="J37" s="90">
        <f>'[1]додаток 3'!J78</f>
        <v>0</v>
      </c>
      <c r="K37" s="90">
        <f>'[1]додаток 3'!K78</f>
        <v>0</v>
      </c>
      <c r="L37" s="90">
        <f>'[1]додаток 3'!L78</f>
        <v>0</v>
      </c>
      <c r="M37" s="90">
        <f t="shared" si="4"/>
        <v>-10000</v>
      </c>
      <c r="N37" s="92"/>
    </row>
    <row r="38" spans="1:14" s="98" customFormat="1" ht="34.5" customHeight="1">
      <c r="A38" s="88" t="s">
        <v>45</v>
      </c>
      <c r="B38" s="96" t="s">
        <v>124</v>
      </c>
      <c r="C38" s="90">
        <f>'[1]додаток 3'!C79</f>
        <v>-20000</v>
      </c>
      <c r="D38" s="90">
        <f>'[1]додаток 3'!D79</f>
        <v>0</v>
      </c>
      <c r="E38" s="90">
        <f>'[1]додаток 3'!E79</f>
        <v>0</v>
      </c>
      <c r="F38" s="90">
        <f>'[1]додаток 3'!F79</f>
        <v>0</v>
      </c>
      <c r="G38" s="90">
        <f>'[1]додаток 3'!G79</f>
        <v>0</v>
      </c>
      <c r="H38" s="90">
        <f>'[1]додаток 3'!H79</f>
        <v>0</v>
      </c>
      <c r="I38" s="90">
        <f>'[1]додаток 3'!I79</f>
        <v>0</v>
      </c>
      <c r="J38" s="90">
        <f>'[1]додаток 3'!J79</f>
        <v>0</v>
      </c>
      <c r="K38" s="90">
        <f>'[1]додаток 3'!K79</f>
        <v>0</v>
      </c>
      <c r="L38" s="90">
        <f>'[1]додаток 3'!L79</f>
        <v>0</v>
      </c>
      <c r="M38" s="90">
        <f t="shared" si="4"/>
        <v>-20000</v>
      </c>
      <c r="N38" s="92"/>
    </row>
    <row r="39" spans="1:14" s="98" customFormat="1" ht="63">
      <c r="A39" s="88" t="s">
        <v>125</v>
      </c>
      <c r="B39" s="96" t="s">
        <v>126</v>
      </c>
      <c r="C39" s="90">
        <f>'[1]додаток 3'!C80</f>
        <v>405020</v>
      </c>
      <c r="D39" s="91">
        <f>'[1]додаток 3'!D80</f>
        <v>-80000</v>
      </c>
      <c r="E39" s="91">
        <f>'[1]додаток 3'!E80</f>
        <v>215000</v>
      </c>
      <c r="F39" s="90">
        <f>'[1]додаток 3'!F80</f>
        <v>71500</v>
      </c>
      <c r="G39" s="91">
        <f>'[1]додаток 3'!G80</f>
        <v>0</v>
      </c>
      <c r="H39" s="91">
        <f>'[1]додаток 3'!H80</f>
        <v>0</v>
      </c>
      <c r="I39" s="91">
        <f>'[1]додаток 3'!I80</f>
        <v>0</v>
      </c>
      <c r="J39" s="91">
        <f>'[1]додаток 3'!J80</f>
        <v>71500</v>
      </c>
      <c r="K39" s="91">
        <f>'[1]додаток 3'!K80</f>
        <v>71500</v>
      </c>
      <c r="L39" s="91">
        <f>'[1]додаток 3'!L80</f>
        <v>71500</v>
      </c>
      <c r="M39" s="90">
        <f t="shared" si="4"/>
        <v>476520</v>
      </c>
      <c r="N39" s="92"/>
    </row>
    <row r="40" spans="1:14" s="98" customFormat="1" ht="31.5">
      <c r="A40" s="88" t="s">
        <v>127</v>
      </c>
      <c r="B40" s="96" t="s">
        <v>128</v>
      </c>
      <c r="C40" s="90">
        <f>'[1]додаток 3'!C81</f>
        <v>37000</v>
      </c>
      <c r="D40" s="91">
        <f>'[1]додаток 3'!D81</f>
        <v>28000</v>
      </c>
      <c r="E40" s="90">
        <f>'[1]додаток 3'!E81</f>
        <v>0</v>
      </c>
      <c r="F40" s="90">
        <f>'[1]додаток 3'!F81</f>
        <v>0</v>
      </c>
      <c r="G40" s="91">
        <f>'[1]додаток 3'!G81</f>
        <v>0</v>
      </c>
      <c r="H40" s="91">
        <f>'[1]додаток 3'!H81</f>
        <v>0</v>
      </c>
      <c r="I40" s="91">
        <f>'[1]додаток 3'!I81</f>
        <v>0</v>
      </c>
      <c r="J40" s="91">
        <f>'[1]додаток 3'!J81</f>
        <v>0</v>
      </c>
      <c r="K40" s="91">
        <f>'[1]додаток 3'!K81</f>
        <v>0</v>
      </c>
      <c r="L40" s="91">
        <f>'[1]додаток 3'!L81</f>
        <v>0</v>
      </c>
      <c r="M40" s="90">
        <f t="shared" si="4"/>
        <v>37000</v>
      </c>
      <c r="N40" s="92"/>
    </row>
    <row r="41" spans="1:14" s="98" customFormat="1" ht="31.5">
      <c r="A41" s="88" t="s">
        <v>129</v>
      </c>
      <c r="B41" s="96" t="s">
        <v>130</v>
      </c>
      <c r="C41" s="90">
        <f>'[1]додаток 3'!C82</f>
        <v>-25400</v>
      </c>
      <c r="D41" s="90">
        <f>'[1]додаток 3'!D82</f>
        <v>0</v>
      </c>
      <c r="E41" s="91">
        <f>'[1]додаток 3'!E82</f>
        <v>-25400</v>
      </c>
      <c r="F41" s="90">
        <f>'[1]додаток 3'!F82</f>
        <v>0</v>
      </c>
      <c r="G41" s="90">
        <f>'[1]додаток 3'!G82</f>
        <v>0</v>
      </c>
      <c r="H41" s="90">
        <f>'[1]додаток 3'!H82</f>
        <v>0</v>
      </c>
      <c r="I41" s="90">
        <f>'[1]додаток 3'!I82</f>
        <v>0</v>
      </c>
      <c r="J41" s="90">
        <f>'[1]додаток 3'!J82</f>
        <v>0</v>
      </c>
      <c r="K41" s="90">
        <f>'[1]додаток 3'!K82</f>
        <v>0</v>
      </c>
      <c r="L41" s="90">
        <f>'[1]додаток 3'!L82</f>
        <v>0</v>
      </c>
      <c r="M41" s="90">
        <f t="shared" si="4"/>
        <v>-25400</v>
      </c>
      <c r="N41" s="92"/>
    </row>
    <row r="42" spans="1:14" s="98" customFormat="1" ht="31.5">
      <c r="A42" s="88" t="s">
        <v>131</v>
      </c>
      <c r="B42" s="96" t="s">
        <v>132</v>
      </c>
      <c r="C42" s="90">
        <f>'[1]додаток 3'!C83</f>
        <v>40600</v>
      </c>
      <c r="D42" s="91">
        <f>'[1]додаток 3'!D83</f>
        <v>0</v>
      </c>
      <c r="E42" s="91">
        <f>'[1]додаток 3'!E83</f>
        <v>13500</v>
      </c>
      <c r="F42" s="90">
        <f>'[1]додаток 3'!F83</f>
        <v>0</v>
      </c>
      <c r="G42" s="91">
        <f>'[1]додаток 3'!G83</f>
        <v>0</v>
      </c>
      <c r="H42" s="91">
        <f>'[1]додаток 3'!H83</f>
        <v>0</v>
      </c>
      <c r="I42" s="91">
        <f>'[1]додаток 3'!I83</f>
        <v>0</v>
      </c>
      <c r="J42" s="91">
        <f>'[1]додаток 3'!J83</f>
        <v>0</v>
      </c>
      <c r="K42" s="91">
        <f>'[1]додаток 3'!K83</f>
        <v>0</v>
      </c>
      <c r="L42" s="91">
        <f>'[1]додаток 3'!L83</f>
        <v>0</v>
      </c>
      <c r="M42" s="90">
        <f t="shared" si="4"/>
        <v>40600</v>
      </c>
      <c r="N42" s="92"/>
    </row>
    <row r="43" spans="1:14" s="98" customFormat="1" ht="15.75">
      <c r="A43" s="99" t="s">
        <v>133</v>
      </c>
      <c r="B43" s="100" t="s">
        <v>134</v>
      </c>
      <c r="C43" s="90">
        <f>'[1]додаток 3'!C84</f>
        <v>-33648</v>
      </c>
      <c r="D43" s="91">
        <f>'[1]додаток 3'!D84</f>
        <v>-7000</v>
      </c>
      <c r="E43" s="91">
        <f>'[1]додаток 3'!E84</f>
        <v>-56648</v>
      </c>
      <c r="F43" s="90">
        <f>'[1]додаток 3'!F84</f>
        <v>30000</v>
      </c>
      <c r="G43" s="91">
        <f>'[1]додаток 3'!G84</f>
        <v>0</v>
      </c>
      <c r="H43" s="91">
        <f>'[1]додаток 3'!H84</f>
        <v>0</v>
      </c>
      <c r="I43" s="91">
        <f>'[1]додаток 3'!I84</f>
        <v>0</v>
      </c>
      <c r="J43" s="91">
        <f>'[1]додаток 3'!J84</f>
        <v>30000</v>
      </c>
      <c r="K43" s="91">
        <f>'[1]додаток 3'!K84</f>
        <v>30000</v>
      </c>
      <c r="L43" s="91">
        <f>'[1]додаток 3'!L84</f>
        <v>30000</v>
      </c>
      <c r="M43" s="90">
        <f t="shared" si="4"/>
        <v>-3648</v>
      </c>
      <c r="N43" s="92"/>
    </row>
    <row r="44" spans="1:14" s="101" customFormat="1" ht="31.5">
      <c r="A44" s="85" t="s">
        <v>135</v>
      </c>
      <c r="B44" s="86" t="s">
        <v>136</v>
      </c>
      <c r="C44" s="87">
        <f>C45+C48+C49+C50+C51+C52+C55+C56+C57+C58</f>
        <v>79560.88</v>
      </c>
      <c r="D44" s="87">
        <f t="shared" ref="D44:M44" si="5">D45+D48+D49+D50+D51+D52+D55+D56+D57+D58</f>
        <v>136235.31</v>
      </c>
      <c r="E44" s="87">
        <f t="shared" si="5"/>
        <v>-293128.28000000003</v>
      </c>
      <c r="F44" s="87">
        <f t="shared" si="5"/>
        <v>93215</v>
      </c>
      <c r="G44" s="87">
        <f t="shared" si="5"/>
        <v>0</v>
      </c>
      <c r="H44" s="87">
        <f t="shared" si="5"/>
        <v>0</v>
      </c>
      <c r="I44" s="87">
        <f t="shared" si="5"/>
        <v>0</v>
      </c>
      <c r="J44" s="87">
        <f t="shared" si="5"/>
        <v>93215</v>
      </c>
      <c r="K44" s="87">
        <f t="shared" si="5"/>
        <v>93215</v>
      </c>
      <c r="L44" s="87">
        <f t="shared" si="5"/>
        <v>93215</v>
      </c>
      <c r="M44" s="87">
        <f t="shared" si="5"/>
        <v>172775.88</v>
      </c>
      <c r="N44" s="92"/>
    </row>
    <row r="45" spans="1:14" s="101" customFormat="1" ht="30">
      <c r="A45" s="88" t="s">
        <v>137</v>
      </c>
      <c r="B45" s="102" t="s">
        <v>138</v>
      </c>
      <c r="C45" s="90">
        <f>'[1]додаток 3'!C87</f>
        <v>200000</v>
      </c>
      <c r="D45" s="90">
        <f>'[1]додаток 3'!D87</f>
        <v>0</v>
      </c>
      <c r="E45" s="90">
        <f>'[1]додаток 3'!E87</f>
        <v>0</v>
      </c>
      <c r="F45" s="90">
        <f>'[1]додаток 3'!F87</f>
        <v>0</v>
      </c>
      <c r="G45" s="90">
        <f>'[1]додаток 3'!G87</f>
        <v>0</v>
      </c>
      <c r="H45" s="90">
        <f>'[1]додаток 3'!H87</f>
        <v>0</v>
      </c>
      <c r="I45" s="90">
        <f>'[1]додаток 3'!I87</f>
        <v>0</v>
      </c>
      <c r="J45" s="90">
        <f>'[1]додаток 3'!J87</f>
        <v>0</v>
      </c>
      <c r="K45" s="90">
        <f>'[1]додаток 3'!K87</f>
        <v>0</v>
      </c>
      <c r="L45" s="90">
        <f>'[1]додаток 3'!L87</f>
        <v>0</v>
      </c>
      <c r="M45" s="90">
        <f t="shared" si="4"/>
        <v>200000</v>
      </c>
      <c r="N45" s="92"/>
    </row>
    <row r="46" spans="1:14" s="101" customFormat="1" ht="15.75">
      <c r="A46" s="88" t="s">
        <v>45</v>
      </c>
      <c r="B46" s="102" t="s">
        <v>139</v>
      </c>
      <c r="C46" s="90">
        <f>'[1]додаток 3'!C88</f>
        <v>200000</v>
      </c>
      <c r="D46" s="90">
        <f>'[1]додаток 3'!D88</f>
        <v>0</v>
      </c>
      <c r="E46" s="90">
        <f>'[1]додаток 3'!E88</f>
        <v>0</v>
      </c>
      <c r="F46" s="90">
        <f>'[1]додаток 3'!F88</f>
        <v>0</v>
      </c>
      <c r="G46" s="90">
        <f>'[1]додаток 3'!G88</f>
        <v>0</v>
      </c>
      <c r="H46" s="90">
        <f>'[1]додаток 3'!H88</f>
        <v>0</v>
      </c>
      <c r="I46" s="90">
        <f>'[1]додаток 3'!I88</f>
        <v>0</v>
      </c>
      <c r="J46" s="90">
        <f>'[1]додаток 3'!J88</f>
        <v>0</v>
      </c>
      <c r="K46" s="90">
        <f>'[1]додаток 3'!K88</f>
        <v>0</v>
      </c>
      <c r="L46" s="90">
        <f>'[1]додаток 3'!L88</f>
        <v>0</v>
      </c>
      <c r="M46" s="90">
        <f t="shared" si="4"/>
        <v>200000</v>
      </c>
      <c r="N46" s="92"/>
    </row>
    <row r="47" spans="1:14" s="101" customFormat="1" ht="15.75">
      <c r="A47" s="88"/>
      <c r="B47" s="102" t="s">
        <v>140</v>
      </c>
      <c r="C47" s="90">
        <f>'[1]додаток 3'!C89</f>
        <v>40000</v>
      </c>
      <c r="D47" s="90">
        <f>'[1]додаток 3'!D89</f>
        <v>0</v>
      </c>
      <c r="E47" s="90">
        <f>'[1]додаток 3'!E89</f>
        <v>0</v>
      </c>
      <c r="F47" s="90">
        <f>'[1]додаток 3'!F89</f>
        <v>0</v>
      </c>
      <c r="G47" s="90">
        <f>'[1]додаток 3'!G89</f>
        <v>0</v>
      </c>
      <c r="H47" s="90">
        <f>'[1]додаток 3'!H89</f>
        <v>0</v>
      </c>
      <c r="I47" s="90">
        <f>'[1]додаток 3'!I89</f>
        <v>0</v>
      </c>
      <c r="J47" s="90">
        <f>'[1]додаток 3'!J89</f>
        <v>0</v>
      </c>
      <c r="K47" s="90">
        <f>'[1]додаток 3'!K89</f>
        <v>0</v>
      </c>
      <c r="L47" s="90">
        <f>'[1]додаток 3'!L89</f>
        <v>0</v>
      </c>
      <c r="M47" s="90">
        <f t="shared" si="4"/>
        <v>40000</v>
      </c>
      <c r="N47" s="92"/>
    </row>
    <row r="48" spans="1:14" s="101" customFormat="1" ht="63">
      <c r="A48" s="88" t="s">
        <v>141</v>
      </c>
      <c r="B48" s="97" t="s">
        <v>142</v>
      </c>
      <c r="C48" s="90">
        <f>'[1]додаток 3'!C51+'[1]додаток 3'!C97</f>
        <v>-2500</v>
      </c>
      <c r="D48" s="91">
        <f>'[1]додаток 3'!D51+'[1]додаток 3'!D97</f>
        <v>34635.31</v>
      </c>
      <c r="E48" s="91">
        <f>'[1]додаток 3'!E51+'[1]додаток 3'!E97</f>
        <v>22871.72</v>
      </c>
      <c r="F48" s="90">
        <f>'[1]додаток 3'!F51+'[1]додаток 3'!F97</f>
        <v>0</v>
      </c>
      <c r="G48" s="90">
        <f>'[1]додаток 3'!G51+'[1]додаток 3'!G97</f>
        <v>0</v>
      </c>
      <c r="H48" s="90">
        <f>'[1]додаток 3'!H51+'[1]додаток 3'!H97</f>
        <v>0</v>
      </c>
      <c r="I48" s="90">
        <f>'[1]додаток 3'!I51+'[1]додаток 3'!I97</f>
        <v>0</v>
      </c>
      <c r="J48" s="90">
        <f>'[1]додаток 3'!J51+'[1]додаток 3'!J97</f>
        <v>0</v>
      </c>
      <c r="K48" s="90">
        <f>'[1]додаток 3'!K51+'[1]додаток 3'!K97</f>
        <v>0</v>
      </c>
      <c r="L48" s="90">
        <f>'[1]додаток 3'!L51+'[1]додаток 3'!L97</f>
        <v>0</v>
      </c>
      <c r="M48" s="90">
        <f t="shared" si="4"/>
        <v>-2500</v>
      </c>
      <c r="N48" s="92"/>
    </row>
    <row r="49" spans="1:14" s="101" customFormat="1" ht="31.5">
      <c r="A49" s="88" t="s">
        <v>143</v>
      </c>
      <c r="B49" s="103" t="s">
        <v>144</v>
      </c>
      <c r="C49" s="90">
        <f>'[1]додаток 3'!C90</f>
        <v>-4000</v>
      </c>
      <c r="D49" s="90">
        <f>'[1]додаток 3'!D90</f>
        <v>0</v>
      </c>
      <c r="E49" s="90">
        <f>'[1]додаток 3'!E90</f>
        <v>0</v>
      </c>
      <c r="F49" s="90">
        <f>'[1]додаток 3'!F90</f>
        <v>4000</v>
      </c>
      <c r="G49" s="91">
        <f>'[1]додаток 3'!G90</f>
        <v>0</v>
      </c>
      <c r="H49" s="91">
        <f>'[1]додаток 3'!H90</f>
        <v>0</v>
      </c>
      <c r="I49" s="91">
        <f>'[1]додаток 3'!I90</f>
        <v>0</v>
      </c>
      <c r="J49" s="91">
        <f>'[1]додаток 3'!J90</f>
        <v>4000</v>
      </c>
      <c r="K49" s="91">
        <f>'[1]додаток 3'!K90</f>
        <v>4000</v>
      </c>
      <c r="L49" s="91">
        <f>'[1]додаток 3'!L90</f>
        <v>4000</v>
      </c>
      <c r="M49" s="90">
        <f t="shared" si="4"/>
        <v>0</v>
      </c>
      <c r="N49" s="92"/>
    </row>
    <row r="50" spans="1:14" s="101" customFormat="1" ht="47.25">
      <c r="A50" s="88" t="s">
        <v>145</v>
      </c>
      <c r="B50" s="103" t="s">
        <v>146</v>
      </c>
      <c r="C50" s="90">
        <f>'[1]додаток 3'!C91</f>
        <v>0</v>
      </c>
      <c r="D50" s="91">
        <f>'[1]додаток 3'!D91</f>
        <v>36900</v>
      </c>
      <c r="E50" s="91">
        <f>'[1]додаток 3'!E91</f>
        <v>-303400</v>
      </c>
      <c r="F50" s="90">
        <f>'[1]додаток 3'!F91</f>
        <v>0</v>
      </c>
      <c r="G50" s="90">
        <f>'[1]додаток 3'!G91</f>
        <v>0</v>
      </c>
      <c r="H50" s="90">
        <f>'[1]додаток 3'!H91</f>
        <v>0</v>
      </c>
      <c r="I50" s="90">
        <f>'[1]додаток 3'!I91</f>
        <v>0</v>
      </c>
      <c r="J50" s="90">
        <f>'[1]додаток 3'!J91</f>
        <v>0</v>
      </c>
      <c r="K50" s="90">
        <f>'[1]додаток 3'!K91</f>
        <v>0</v>
      </c>
      <c r="L50" s="90">
        <f>'[1]додаток 3'!L91</f>
        <v>0</v>
      </c>
      <c r="M50" s="90">
        <f t="shared" si="4"/>
        <v>0</v>
      </c>
      <c r="N50" s="92"/>
    </row>
    <row r="51" spans="1:14" s="101" customFormat="1" ht="47.25">
      <c r="A51" s="88" t="s">
        <v>147</v>
      </c>
      <c r="B51" s="97" t="s">
        <v>148</v>
      </c>
      <c r="C51" s="90">
        <f>'[1]додаток 3'!C52</f>
        <v>43019.5</v>
      </c>
      <c r="D51" s="90">
        <f>'[1]додаток 3'!D52</f>
        <v>0</v>
      </c>
      <c r="E51" s="90">
        <f>'[1]додаток 3'!E52</f>
        <v>0</v>
      </c>
      <c r="F51" s="90">
        <f>'[1]додаток 3'!F52</f>
        <v>0</v>
      </c>
      <c r="G51" s="90">
        <f>'[1]додаток 3'!G52</f>
        <v>0</v>
      </c>
      <c r="H51" s="90">
        <f>'[1]додаток 3'!H52</f>
        <v>0</v>
      </c>
      <c r="I51" s="90">
        <f>'[1]додаток 3'!I52</f>
        <v>0</v>
      </c>
      <c r="J51" s="90">
        <f>'[1]додаток 3'!J52</f>
        <v>0</v>
      </c>
      <c r="K51" s="90">
        <f>'[1]додаток 3'!K52</f>
        <v>0</v>
      </c>
      <c r="L51" s="90">
        <f>'[1]додаток 3'!L52</f>
        <v>0</v>
      </c>
      <c r="M51" s="90">
        <f t="shared" si="4"/>
        <v>43019.5</v>
      </c>
      <c r="N51" s="92"/>
    </row>
    <row r="52" spans="1:14" s="101" customFormat="1" ht="15.75">
      <c r="A52" s="88" t="s">
        <v>149</v>
      </c>
      <c r="B52" s="97" t="s">
        <v>150</v>
      </c>
      <c r="C52" s="90">
        <f>'[1]додаток 3'!C53</f>
        <v>12940</v>
      </c>
      <c r="D52" s="91">
        <f>'[1]додаток 3'!D53</f>
        <v>3100</v>
      </c>
      <c r="E52" s="91">
        <f>'[1]додаток 3'!E53</f>
        <v>2500</v>
      </c>
      <c r="F52" s="90">
        <f>'[1]додаток 3'!F53</f>
        <v>0</v>
      </c>
      <c r="G52" s="90">
        <f>'[1]додаток 3'!G53</f>
        <v>0</v>
      </c>
      <c r="H52" s="90">
        <f>'[1]додаток 3'!H53</f>
        <v>0</v>
      </c>
      <c r="I52" s="90">
        <f>'[1]додаток 3'!I53</f>
        <v>0</v>
      </c>
      <c r="J52" s="90">
        <f>'[1]додаток 3'!J53</f>
        <v>0</v>
      </c>
      <c r="K52" s="90">
        <f>'[1]додаток 3'!K53</f>
        <v>0</v>
      </c>
      <c r="L52" s="90">
        <f>'[1]додаток 3'!L53</f>
        <v>0</v>
      </c>
      <c r="M52" s="90">
        <f t="shared" si="4"/>
        <v>12940</v>
      </c>
      <c r="N52" s="92"/>
    </row>
    <row r="53" spans="1:14" s="101" customFormat="1" ht="78.75">
      <c r="A53" s="88" t="s">
        <v>45</v>
      </c>
      <c r="B53" s="97" t="s">
        <v>151</v>
      </c>
      <c r="C53" s="90">
        <f>'[1]додаток 3'!C54</f>
        <v>12940</v>
      </c>
      <c r="D53" s="91">
        <f>'[1]додаток 3'!D54</f>
        <v>1000</v>
      </c>
      <c r="E53" s="91">
        <f>'[1]додаток 3'!E54</f>
        <v>2500</v>
      </c>
      <c r="F53" s="90">
        <f>'[1]додаток 3'!F54</f>
        <v>0</v>
      </c>
      <c r="G53" s="90">
        <f>'[1]додаток 3'!G54</f>
        <v>0</v>
      </c>
      <c r="H53" s="90">
        <f>'[1]додаток 3'!H54</f>
        <v>0</v>
      </c>
      <c r="I53" s="90">
        <f>'[1]додаток 3'!I54</f>
        <v>0</v>
      </c>
      <c r="J53" s="90">
        <f>'[1]додаток 3'!J54</f>
        <v>0</v>
      </c>
      <c r="K53" s="90">
        <f>'[1]додаток 3'!K54</f>
        <v>0</v>
      </c>
      <c r="L53" s="90">
        <f>'[1]додаток 3'!L54</f>
        <v>0</v>
      </c>
      <c r="M53" s="90">
        <f t="shared" si="4"/>
        <v>12940</v>
      </c>
      <c r="N53" s="92"/>
    </row>
    <row r="54" spans="1:14" s="101" customFormat="1" ht="47.25">
      <c r="A54" s="88"/>
      <c r="B54" s="97" t="s">
        <v>152</v>
      </c>
      <c r="C54" s="90">
        <f>'[1]додаток 3'!C55</f>
        <v>0</v>
      </c>
      <c r="D54" s="91">
        <f>'[1]додаток 3'!D55</f>
        <v>2100</v>
      </c>
      <c r="E54" s="91">
        <f>'[1]додаток 3'!E55</f>
        <v>0</v>
      </c>
      <c r="F54" s="90">
        <f>'[1]додаток 3'!F55</f>
        <v>0</v>
      </c>
      <c r="G54" s="90">
        <f>'[1]додаток 3'!G55</f>
        <v>0</v>
      </c>
      <c r="H54" s="90">
        <f>'[1]додаток 3'!H55</f>
        <v>0</v>
      </c>
      <c r="I54" s="90">
        <f>'[1]додаток 3'!I55</f>
        <v>0</v>
      </c>
      <c r="J54" s="90">
        <f>'[1]додаток 3'!J55</f>
        <v>0</v>
      </c>
      <c r="K54" s="90">
        <f>'[1]додаток 3'!K55</f>
        <v>0</v>
      </c>
      <c r="L54" s="90">
        <f>'[1]додаток 3'!L55</f>
        <v>0</v>
      </c>
      <c r="M54" s="90">
        <f t="shared" si="4"/>
        <v>0</v>
      </c>
      <c r="N54" s="92"/>
    </row>
    <row r="55" spans="1:14" s="101" customFormat="1" ht="110.25">
      <c r="A55" s="88" t="s">
        <v>153</v>
      </c>
      <c r="B55" s="97" t="s">
        <v>154</v>
      </c>
      <c r="C55" s="90">
        <f>'[1]додаток 3'!C56</f>
        <v>-75074</v>
      </c>
      <c r="D55" s="90">
        <f>'[1]додаток 3'!D56</f>
        <v>0</v>
      </c>
      <c r="E55" s="90">
        <f>'[1]додаток 3'!E56</f>
        <v>0</v>
      </c>
      <c r="F55" s="90">
        <f>'[1]додаток 3'!F56</f>
        <v>0</v>
      </c>
      <c r="G55" s="90">
        <f>'[1]додаток 3'!G56</f>
        <v>0</v>
      </c>
      <c r="H55" s="90">
        <f>'[1]додаток 3'!H56</f>
        <v>0</v>
      </c>
      <c r="I55" s="90">
        <f>'[1]додаток 3'!I56</f>
        <v>0</v>
      </c>
      <c r="J55" s="90">
        <f>'[1]додаток 3'!J56</f>
        <v>0</v>
      </c>
      <c r="K55" s="90">
        <f>'[1]додаток 3'!K56</f>
        <v>0</v>
      </c>
      <c r="L55" s="90">
        <f>'[1]додаток 3'!L56</f>
        <v>0</v>
      </c>
      <c r="M55" s="90">
        <f t="shared" si="4"/>
        <v>-75074</v>
      </c>
      <c r="N55" s="92"/>
    </row>
    <row r="56" spans="1:14" s="101" customFormat="1" ht="47.25">
      <c r="A56" s="88" t="s">
        <v>155</v>
      </c>
      <c r="B56" s="103" t="s">
        <v>156</v>
      </c>
      <c r="C56" s="90">
        <f>'[1]додаток 3'!C92</f>
        <v>-40609.619999999995</v>
      </c>
      <c r="D56" s="90">
        <f>'[1]додаток 3'!D92</f>
        <v>0</v>
      </c>
      <c r="E56" s="90">
        <f>'[1]додаток 3'!E92</f>
        <v>0</v>
      </c>
      <c r="F56" s="90">
        <f>'[1]додаток 3'!F92</f>
        <v>0</v>
      </c>
      <c r="G56" s="90">
        <f>'[1]додаток 3'!G92</f>
        <v>0</v>
      </c>
      <c r="H56" s="90">
        <f>'[1]додаток 3'!H92</f>
        <v>0</v>
      </c>
      <c r="I56" s="90">
        <f>'[1]додаток 3'!I92</f>
        <v>0</v>
      </c>
      <c r="J56" s="90">
        <f>'[1]додаток 3'!J92</f>
        <v>0</v>
      </c>
      <c r="K56" s="90">
        <f>'[1]додаток 3'!K92</f>
        <v>0</v>
      </c>
      <c r="L56" s="90">
        <f>'[1]додаток 3'!L92</f>
        <v>0</v>
      </c>
      <c r="M56" s="90">
        <f t="shared" si="4"/>
        <v>-40609.619999999995</v>
      </c>
      <c r="N56" s="92"/>
    </row>
    <row r="57" spans="1:14" s="101" customFormat="1" ht="30">
      <c r="A57" s="88" t="s">
        <v>157</v>
      </c>
      <c r="B57" s="102" t="s">
        <v>158</v>
      </c>
      <c r="C57" s="90">
        <f>'[1]додаток 3'!C93</f>
        <v>-89215</v>
      </c>
      <c r="D57" s="91">
        <f>'[1]додаток 3'!D93</f>
        <v>49500</v>
      </c>
      <c r="E57" s="91">
        <f>'[1]додаток 3'!E93</f>
        <v>0</v>
      </c>
      <c r="F57" s="90">
        <f>'[1]додаток 3'!F93</f>
        <v>89215</v>
      </c>
      <c r="G57" s="91">
        <f>'[1]додаток 3'!G93</f>
        <v>0</v>
      </c>
      <c r="H57" s="91">
        <f>'[1]додаток 3'!H93</f>
        <v>0</v>
      </c>
      <c r="I57" s="91">
        <f>'[1]додаток 3'!I93</f>
        <v>0</v>
      </c>
      <c r="J57" s="91">
        <f>'[1]додаток 3'!J93</f>
        <v>89215</v>
      </c>
      <c r="K57" s="91">
        <f>'[1]додаток 3'!K93</f>
        <v>89215</v>
      </c>
      <c r="L57" s="91">
        <f>'[1]додаток 3'!L93</f>
        <v>89215</v>
      </c>
      <c r="M57" s="90">
        <f t="shared" si="4"/>
        <v>0</v>
      </c>
      <c r="N57" s="92"/>
    </row>
    <row r="58" spans="1:14" s="101" customFormat="1" ht="15.75">
      <c r="A58" s="88" t="s">
        <v>159</v>
      </c>
      <c r="B58" s="102" t="s">
        <v>160</v>
      </c>
      <c r="C58" s="90">
        <f>'[1]додаток 3'!C94+C59</f>
        <v>35000</v>
      </c>
      <c r="D58" s="91">
        <f>'[1]додаток 3'!D94+D59</f>
        <v>12100</v>
      </c>
      <c r="E58" s="91">
        <f>'[1]додаток 3'!E94+E59</f>
        <v>-15100</v>
      </c>
      <c r="F58" s="90">
        <f>'[1]додаток 3'!F94+F59</f>
        <v>0</v>
      </c>
      <c r="G58" s="90">
        <f>'[1]додаток 3'!G94+G59</f>
        <v>0</v>
      </c>
      <c r="H58" s="90">
        <f>'[1]додаток 3'!H94+H59</f>
        <v>0</v>
      </c>
      <c r="I58" s="90">
        <f>'[1]додаток 3'!I94+I59</f>
        <v>0</v>
      </c>
      <c r="J58" s="90">
        <f>'[1]додаток 3'!J94+J59</f>
        <v>0</v>
      </c>
      <c r="K58" s="90">
        <f>'[1]додаток 3'!K94+K59</f>
        <v>0</v>
      </c>
      <c r="L58" s="90">
        <f>'[1]додаток 3'!L94+L59</f>
        <v>0</v>
      </c>
      <c r="M58" s="90">
        <f t="shared" si="4"/>
        <v>35000</v>
      </c>
      <c r="N58" s="92"/>
    </row>
    <row r="59" spans="1:14" s="101" customFormat="1" ht="97.5" customHeight="1">
      <c r="A59" s="104" t="s">
        <v>45</v>
      </c>
      <c r="B59" s="105" t="s">
        <v>161</v>
      </c>
      <c r="C59" s="90">
        <f>'[1]додаток 3'!C22</f>
        <v>35000</v>
      </c>
      <c r="D59" s="90">
        <f>'[1]додаток 3'!D22</f>
        <v>0</v>
      </c>
      <c r="E59" s="90">
        <f>'[1]додаток 3'!E22</f>
        <v>0</v>
      </c>
      <c r="F59" s="90">
        <f>'[1]додаток 3'!F22</f>
        <v>0</v>
      </c>
      <c r="G59" s="90">
        <f>'[1]додаток 3'!G22</f>
        <v>0</v>
      </c>
      <c r="H59" s="90">
        <f>'[1]додаток 3'!H22</f>
        <v>0</v>
      </c>
      <c r="I59" s="90">
        <f>'[1]додаток 3'!I22</f>
        <v>0</v>
      </c>
      <c r="J59" s="90">
        <f>'[1]додаток 3'!J22</f>
        <v>0</v>
      </c>
      <c r="K59" s="90">
        <f>'[1]додаток 3'!K22</f>
        <v>0</v>
      </c>
      <c r="L59" s="90">
        <f>'[1]додаток 3'!L22</f>
        <v>0</v>
      </c>
      <c r="M59" s="90">
        <f t="shared" si="4"/>
        <v>35000</v>
      </c>
      <c r="N59" s="92"/>
    </row>
    <row r="60" spans="1:14" s="101" customFormat="1" ht="15.75">
      <c r="A60" s="85" t="s">
        <v>162</v>
      </c>
      <c r="B60" s="86" t="s">
        <v>163</v>
      </c>
      <c r="C60" s="87">
        <f>C61+C62</f>
        <v>140000</v>
      </c>
      <c r="D60" s="87">
        <f t="shared" ref="D60:L60" si="6">D61+D62</f>
        <v>0</v>
      </c>
      <c r="E60" s="87">
        <f t="shared" si="6"/>
        <v>5650</v>
      </c>
      <c r="F60" s="87">
        <f t="shared" si="6"/>
        <v>-140000</v>
      </c>
      <c r="G60" s="87">
        <f t="shared" si="6"/>
        <v>0</v>
      </c>
      <c r="H60" s="87">
        <f t="shared" si="6"/>
        <v>0</v>
      </c>
      <c r="I60" s="87">
        <f t="shared" si="6"/>
        <v>0</v>
      </c>
      <c r="J60" s="87">
        <f t="shared" si="6"/>
        <v>-140000</v>
      </c>
      <c r="K60" s="87">
        <f t="shared" si="6"/>
        <v>-140000</v>
      </c>
      <c r="L60" s="87">
        <f t="shared" si="6"/>
        <v>-140000</v>
      </c>
      <c r="M60" s="87">
        <f>C60+F60</f>
        <v>0</v>
      </c>
      <c r="N60" s="92"/>
    </row>
    <row r="61" spans="1:14" s="101" customFormat="1" ht="15.75">
      <c r="A61" s="99" t="s">
        <v>164</v>
      </c>
      <c r="B61" s="100" t="s">
        <v>165</v>
      </c>
      <c r="C61" s="90">
        <f>'[1]додаток 3'!C100</f>
        <v>140000</v>
      </c>
      <c r="D61" s="91">
        <f>'[1]додаток 3'!D100</f>
        <v>0</v>
      </c>
      <c r="E61" s="91">
        <f>'[1]додаток 3'!E100</f>
        <v>3650</v>
      </c>
      <c r="F61" s="90">
        <f>'[1]додаток 3'!F100</f>
        <v>-140000</v>
      </c>
      <c r="G61" s="91">
        <f>'[1]додаток 3'!G100</f>
        <v>0</v>
      </c>
      <c r="H61" s="91">
        <f>'[1]додаток 3'!H100</f>
        <v>0</v>
      </c>
      <c r="I61" s="91">
        <f>'[1]додаток 3'!I100</f>
        <v>0</v>
      </c>
      <c r="J61" s="91">
        <f>'[1]додаток 3'!J100</f>
        <v>-140000</v>
      </c>
      <c r="K61" s="91">
        <f>'[1]додаток 3'!K100</f>
        <v>-140000</v>
      </c>
      <c r="L61" s="91">
        <f>'[1]додаток 3'!L100</f>
        <v>-140000</v>
      </c>
      <c r="M61" s="90"/>
      <c r="N61" s="92"/>
    </row>
    <row r="62" spans="1:14" s="101" customFormat="1" ht="15.75">
      <c r="A62" s="99" t="s">
        <v>166</v>
      </c>
      <c r="B62" s="100" t="s">
        <v>167</v>
      </c>
      <c r="C62" s="90">
        <f>'[1]додаток 3'!C101</f>
        <v>0</v>
      </c>
      <c r="D62" s="91">
        <f>'[1]додаток 3'!D101</f>
        <v>0</v>
      </c>
      <c r="E62" s="91">
        <f>'[1]додаток 3'!E101</f>
        <v>2000</v>
      </c>
      <c r="F62" s="90">
        <f>'[1]додаток 3'!F101</f>
        <v>0</v>
      </c>
      <c r="G62" s="91">
        <f>'[1]додаток 3'!G101</f>
        <v>0</v>
      </c>
      <c r="H62" s="91">
        <f>'[1]додаток 3'!H101</f>
        <v>0</v>
      </c>
      <c r="I62" s="91">
        <f>'[1]додаток 3'!I101</f>
        <v>0</v>
      </c>
      <c r="J62" s="91">
        <f>'[1]додаток 3'!J101</f>
        <v>0</v>
      </c>
      <c r="K62" s="91">
        <f>'[1]додаток 3'!K101</f>
        <v>0</v>
      </c>
      <c r="L62" s="91">
        <f>'[1]додаток 3'!L101</f>
        <v>0</v>
      </c>
      <c r="M62" s="90"/>
      <c r="N62" s="92"/>
    </row>
    <row r="63" spans="1:14" s="101" customFormat="1" ht="15.75">
      <c r="A63" s="85" t="s">
        <v>168</v>
      </c>
      <c r="B63" s="86" t="s">
        <v>169</v>
      </c>
      <c r="C63" s="87">
        <f>C64+C65+C66+C67+C68</f>
        <v>161552.29</v>
      </c>
      <c r="D63" s="87">
        <f t="shared" ref="D63:L63" si="7">D64+D65+D66+D67+D68</f>
        <v>25300</v>
      </c>
      <c r="E63" s="87">
        <f t="shared" si="7"/>
        <v>0</v>
      </c>
      <c r="F63" s="87">
        <f t="shared" si="7"/>
        <v>110062.20999999999</v>
      </c>
      <c r="G63" s="87">
        <f t="shared" si="7"/>
        <v>0</v>
      </c>
      <c r="H63" s="87">
        <f t="shared" si="7"/>
        <v>0</v>
      </c>
      <c r="I63" s="87">
        <f t="shared" si="7"/>
        <v>0</v>
      </c>
      <c r="J63" s="87">
        <f t="shared" si="7"/>
        <v>110062.20999999999</v>
      </c>
      <c r="K63" s="87">
        <f t="shared" si="7"/>
        <v>110062.20999999999</v>
      </c>
      <c r="L63" s="87">
        <f t="shared" si="7"/>
        <v>110062.20999999999</v>
      </c>
      <c r="M63" s="87">
        <f t="shared" ref="M63:M68" si="8">C63+F63</f>
        <v>271614.5</v>
      </c>
      <c r="N63" s="92"/>
    </row>
    <row r="64" spans="1:14" s="101" customFormat="1" ht="31.5">
      <c r="A64" s="88" t="s">
        <v>170</v>
      </c>
      <c r="B64" s="97" t="s">
        <v>171</v>
      </c>
      <c r="C64" s="90">
        <f>'[1]додаток 3'!C58</f>
        <v>14000</v>
      </c>
      <c r="D64" s="90">
        <f>'[1]додаток 3'!D58</f>
        <v>0</v>
      </c>
      <c r="E64" s="90">
        <f>'[1]додаток 3'!E58</f>
        <v>0</v>
      </c>
      <c r="F64" s="90">
        <f>'[1]додаток 3'!F58</f>
        <v>0</v>
      </c>
      <c r="G64" s="90">
        <f>'[1]додаток 3'!G58</f>
        <v>0</v>
      </c>
      <c r="H64" s="90">
        <f>'[1]додаток 3'!H58</f>
        <v>0</v>
      </c>
      <c r="I64" s="90">
        <f>'[1]додаток 3'!I58</f>
        <v>0</v>
      </c>
      <c r="J64" s="90">
        <f>'[1]додаток 3'!J58</f>
        <v>0</v>
      </c>
      <c r="K64" s="90">
        <f>'[1]додаток 3'!K58</f>
        <v>0</v>
      </c>
      <c r="L64" s="90">
        <f>'[1]додаток 3'!L58</f>
        <v>0</v>
      </c>
      <c r="M64" s="90">
        <f t="shared" si="8"/>
        <v>14000</v>
      </c>
      <c r="N64" s="92"/>
    </row>
    <row r="65" spans="1:14" s="101" customFormat="1" ht="47.25">
      <c r="A65" s="88" t="s">
        <v>172</v>
      </c>
      <c r="B65" s="97" t="s">
        <v>173</v>
      </c>
      <c r="C65" s="90">
        <f>'[1]додаток 3'!C59</f>
        <v>-77500</v>
      </c>
      <c r="D65" s="90">
        <f>'[1]додаток 3'!D59</f>
        <v>0</v>
      </c>
      <c r="E65" s="90">
        <f>'[1]додаток 3'!E59</f>
        <v>0</v>
      </c>
      <c r="F65" s="90">
        <f>'[1]додаток 3'!F59</f>
        <v>54362.21</v>
      </c>
      <c r="G65" s="90">
        <f>'[1]додаток 3'!G59</f>
        <v>0</v>
      </c>
      <c r="H65" s="90">
        <f>'[1]додаток 3'!H59</f>
        <v>0</v>
      </c>
      <c r="I65" s="90">
        <f>'[1]додаток 3'!I59</f>
        <v>0</v>
      </c>
      <c r="J65" s="91">
        <f>'[1]додаток 3'!J59</f>
        <v>54362.21</v>
      </c>
      <c r="K65" s="91">
        <f>'[1]додаток 3'!K59</f>
        <v>54362.21</v>
      </c>
      <c r="L65" s="91">
        <f>'[1]додаток 3'!L59</f>
        <v>54362.21</v>
      </c>
      <c r="M65" s="90">
        <f t="shared" si="8"/>
        <v>-23137.79</v>
      </c>
      <c r="N65" s="92"/>
    </row>
    <row r="66" spans="1:14" s="101" customFormat="1" ht="47.25">
      <c r="A66" s="88" t="s">
        <v>174</v>
      </c>
      <c r="B66" s="97" t="s">
        <v>175</v>
      </c>
      <c r="C66" s="90">
        <f>'[1]додаток 3'!C60</f>
        <v>-132908.71</v>
      </c>
      <c r="D66" s="90">
        <f>'[1]додаток 3'!D60</f>
        <v>0</v>
      </c>
      <c r="E66" s="90">
        <f>'[1]додаток 3'!E60</f>
        <v>0</v>
      </c>
      <c r="F66" s="90">
        <f>'[1]додаток 3'!F60</f>
        <v>0</v>
      </c>
      <c r="G66" s="90">
        <f>'[1]додаток 3'!G60</f>
        <v>0</v>
      </c>
      <c r="H66" s="90">
        <f>'[1]додаток 3'!H60</f>
        <v>0</v>
      </c>
      <c r="I66" s="90">
        <f>'[1]додаток 3'!I60</f>
        <v>0</v>
      </c>
      <c r="J66" s="91">
        <f>'[1]додаток 3'!J60</f>
        <v>0</v>
      </c>
      <c r="K66" s="91">
        <f>'[1]додаток 3'!K60</f>
        <v>0</v>
      </c>
      <c r="L66" s="91">
        <f>'[1]додаток 3'!L60</f>
        <v>0</v>
      </c>
      <c r="M66" s="90">
        <f t="shared" si="8"/>
        <v>-132908.71</v>
      </c>
      <c r="N66" s="92"/>
    </row>
    <row r="67" spans="1:14" s="101" customFormat="1" ht="15.75">
      <c r="A67" s="99" t="s">
        <v>176</v>
      </c>
      <c r="B67" s="100" t="s">
        <v>150</v>
      </c>
      <c r="C67" s="90">
        <f>'[1]додаток 3'!C61</f>
        <v>414661</v>
      </c>
      <c r="D67" s="90">
        <f>'[1]додаток 3'!D61</f>
        <v>0</v>
      </c>
      <c r="E67" s="90">
        <f>'[1]додаток 3'!E61</f>
        <v>0</v>
      </c>
      <c r="F67" s="90">
        <f>'[1]додаток 3'!F61</f>
        <v>0</v>
      </c>
      <c r="G67" s="90">
        <f>'[1]додаток 3'!G61</f>
        <v>0</v>
      </c>
      <c r="H67" s="90">
        <f>'[1]додаток 3'!H61</f>
        <v>0</v>
      </c>
      <c r="I67" s="90">
        <f>'[1]додаток 3'!I61</f>
        <v>0</v>
      </c>
      <c r="J67" s="91">
        <f>'[1]додаток 3'!J61</f>
        <v>0</v>
      </c>
      <c r="K67" s="91">
        <f>'[1]додаток 3'!K61</f>
        <v>0</v>
      </c>
      <c r="L67" s="91">
        <f>'[1]додаток 3'!L61</f>
        <v>0</v>
      </c>
      <c r="M67" s="90">
        <f t="shared" si="8"/>
        <v>414661</v>
      </c>
      <c r="N67" s="92"/>
    </row>
    <row r="68" spans="1:14" s="101" customFormat="1" ht="63">
      <c r="A68" s="88" t="s">
        <v>177</v>
      </c>
      <c r="B68" s="97" t="s">
        <v>178</v>
      </c>
      <c r="C68" s="90">
        <f>'[1]додаток 3'!C62</f>
        <v>-56700</v>
      </c>
      <c r="D68" s="91">
        <f>'[1]додаток 3'!D62</f>
        <v>25300</v>
      </c>
      <c r="E68" s="90">
        <f>'[1]додаток 3'!E62</f>
        <v>0</v>
      </c>
      <c r="F68" s="90">
        <f>'[1]додаток 3'!F62</f>
        <v>55700</v>
      </c>
      <c r="G68" s="90">
        <f>'[1]додаток 3'!G62</f>
        <v>0</v>
      </c>
      <c r="H68" s="90">
        <f>'[1]додаток 3'!H62</f>
        <v>0</v>
      </c>
      <c r="I68" s="90">
        <f>'[1]додаток 3'!I62</f>
        <v>0</v>
      </c>
      <c r="J68" s="91">
        <f>'[1]додаток 3'!J62</f>
        <v>55700</v>
      </c>
      <c r="K68" s="91">
        <f>'[1]додаток 3'!K62</f>
        <v>55700</v>
      </c>
      <c r="L68" s="91">
        <f>'[1]додаток 3'!L62</f>
        <v>55700</v>
      </c>
      <c r="M68" s="90">
        <f t="shared" si="8"/>
        <v>-1000</v>
      </c>
      <c r="N68" s="92"/>
    </row>
    <row r="69" spans="1:14" s="101" customFormat="1" ht="15.75">
      <c r="A69" s="85">
        <v>150000</v>
      </c>
      <c r="B69" s="86" t="s">
        <v>179</v>
      </c>
      <c r="C69" s="87">
        <f>C70</f>
        <v>0</v>
      </c>
      <c r="D69" s="87">
        <f t="shared" ref="D69:L69" si="9">D70</f>
        <v>0</v>
      </c>
      <c r="E69" s="87">
        <f t="shared" si="9"/>
        <v>0</v>
      </c>
      <c r="F69" s="87">
        <f t="shared" si="9"/>
        <v>10000</v>
      </c>
      <c r="G69" s="87">
        <f t="shared" si="9"/>
        <v>0</v>
      </c>
      <c r="H69" s="87">
        <f t="shared" si="9"/>
        <v>0</v>
      </c>
      <c r="I69" s="87">
        <f t="shared" si="9"/>
        <v>0</v>
      </c>
      <c r="J69" s="87">
        <f t="shared" si="9"/>
        <v>10000</v>
      </c>
      <c r="K69" s="87">
        <f t="shared" si="9"/>
        <v>10000</v>
      </c>
      <c r="L69" s="87">
        <f t="shared" si="9"/>
        <v>60000</v>
      </c>
      <c r="M69" s="87">
        <f>F69+C69</f>
        <v>10000</v>
      </c>
      <c r="N69" s="92"/>
    </row>
    <row r="70" spans="1:14" s="101" customFormat="1" ht="15.75">
      <c r="A70" s="88" t="s">
        <v>180</v>
      </c>
      <c r="B70" s="97" t="s">
        <v>181</v>
      </c>
      <c r="C70" s="90">
        <f>'[1]додаток 3'!C104</f>
        <v>0</v>
      </c>
      <c r="D70" s="90">
        <f>'[1]додаток 3'!D104</f>
        <v>0</v>
      </c>
      <c r="E70" s="90">
        <f>'[1]додаток 3'!E104</f>
        <v>0</v>
      </c>
      <c r="F70" s="90">
        <f>'[1]додаток 3'!F104</f>
        <v>10000</v>
      </c>
      <c r="G70" s="91">
        <f>'[1]додаток 3'!G104</f>
        <v>0</v>
      </c>
      <c r="H70" s="91">
        <f>'[1]додаток 3'!H104</f>
        <v>0</v>
      </c>
      <c r="I70" s="91">
        <f>'[1]додаток 3'!I104</f>
        <v>0</v>
      </c>
      <c r="J70" s="91">
        <f>'[1]додаток 3'!J104</f>
        <v>10000</v>
      </c>
      <c r="K70" s="91">
        <f>'[1]додаток 3'!K104</f>
        <v>10000</v>
      </c>
      <c r="L70" s="91">
        <f>'[1]додаток 3'!L104</f>
        <v>60000</v>
      </c>
      <c r="M70" s="90">
        <f t="shared" ref="M70:M86" si="10">C70+F70</f>
        <v>10000</v>
      </c>
      <c r="N70" s="92"/>
    </row>
    <row r="71" spans="1:14" s="101" customFormat="1" ht="98.25" customHeight="1">
      <c r="A71" s="88" t="s">
        <v>45</v>
      </c>
      <c r="B71" s="97" t="s">
        <v>182</v>
      </c>
      <c r="C71" s="90">
        <f>'[1]додаток 3'!C105</f>
        <v>0</v>
      </c>
      <c r="D71" s="90">
        <f>'[1]додаток 3'!D105</f>
        <v>0</v>
      </c>
      <c r="E71" s="90">
        <f>'[1]додаток 3'!E105</f>
        <v>0</v>
      </c>
      <c r="F71" s="90">
        <f>'[1]додаток 3'!F105</f>
        <v>60000</v>
      </c>
      <c r="G71" s="91">
        <f>'[1]додаток 3'!G105</f>
        <v>0</v>
      </c>
      <c r="H71" s="91">
        <f>'[1]додаток 3'!H105</f>
        <v>0</v>
      </c>
      <c r="I71" s="91">
        <f>'[1]додаток 3'!I105</f>
        <v>0</v>
      </c>
      <c r="J71" s="91">
        <f>'[1]додаток 3'!J105</f>
        <v>60000</v>
      </c>
      <c r="K71" s="91">
        <f>'[1]додаток 3'!K105</f>
        <v>60000</v>
      </c>
      <c r="L71" s="91">
        <f>'[1]додаток 3'!L105</f>
        <v>60000</v>
      </c>
      <c r="M71" s="90">
        <f t="shared" si="10"/>
        <v>60000</v>
      </c>
      <c r="N71" s="92"/>
    </row>
    <row r="72" spans="1:14" s="101" customFormat="1" ht="31.5">
      <c r="A72" s="88" t="s">
        <v>45</v>
      </c>
      <c r="B72" s="97" t="s">
        <v>183</v>
      </c>
      <c r="C72" s="90">
        <f>'[1]додаток 3'!C106</f>
        <v>0</v>
      </c>
      <c r="D72" s="90">
        <f>'[1]додаток 3'!D106</f>
        <v>0</v>
      </c>
      <c r="E72" s="90">
        <f>'[1]додаток 3'!E106</f>
        <v>0</v>
      </c>
      <c r="F72" s="90">
        <f>'[1]додаток 3'!F106</f>
        <v>-50000</v>
      </c>
      <c r="G72" s="91">
        <f>'[1]додаток 3'!G106</f>
        <v>0</v>
      </c>
      <c r="H72" s="91">
        <f>'[1]додаток 3'!H106</f>
        <v>0</v>
      </c>
      <c r="I72" s="91">
        <f>'[1]додаток 3'!I106</f>
        <v>0</v>
      </c>
      <c r="J72" s="91">
        <f>'[1]додаток 3'!J106</f>
        <v>-50000</v>
      </c>
      <c r="K72" s="91">
        <f>'[1]додаток 3'!K106</f>
        <v>-50000</v>
      </c>
      <c r="L72" s="91">
        <f>'[1]додаток 3'!L106</f>
        <v>0</v>
      </c>
      <c r="M72" s="90">
        <f t="shared" si="10"/>
        <v>-50000</v>
      </c>
      <c r="N72" s="92"/>
    </row>
    <row r="73" spans="1:14" s="101" customFormat="1" ht="47.25">
      <c r="A73" s="85" t="s">
        <v>184</v>
      </c>
      <c r="B73" s="86" t="s">
        <v>185</v>
      </c>
      <c r="C73" s="87">
        <f>C74</f>
        <v>-170000</v>
      </c>
      <c r="D73" s="87">
        <f t="shared" ref="D73:L73" si="11">D74</f>
        <v>0</v>
      </c>
      <c r="E73" s="87">
        <f t="shared" si="11"/>
        <v>0</v>
      </c>
      <c r="F73" s="87">
        <f t="shared" si="11"/>
        <v>0</v>
      </c>
      <c r="G73" s="87">
        <f t="shared" si="11"/>
        <v>0</v>
      </c>
      <c r="H73" s="87">
        <f t="shared" si="11"/>
        <v>0</v>
      </c>
      <c r="I73" s="87">
        <f t="shared" si="11"/>
        <v>0</v>
      </c>
      <c r="J73" s="87">
        <f t="shared" si="11"/>
        <v>0</v>
      </c>
      <c r="K73" s="87">
        <f t="shared" si="11"/>
        <v>0</v>
      </c>
      <c r="L73" s="87">
        <f t="shared" si="11"/>
        <v>0</v>
      </c>
      <c r="M73" s="87">
        <f t="shared" si="10"/>
        <v>-170000</v>
      </c>
      <c r="N73" s="92"/>
    </row>
    <row r="74" spans="1:14" s="101" customFormat="1" ht="63">
      <c r="A74" s="94">
        <v>160903</v>
      </c>
      <c r="B74" s="97" t="s">
        <v>186</v>
      </c>
      <c r="C74" s="90">
        <f>'[1]додаток 3'!C114</f>
        <v>-170000</v>
      </c>
      <c r="D74" s="90"/>
      <c r="E74" s="90"/>
      <c r="F74" s="90"/>
      <c r="G74" s="91"/>
      <c r="H74" s="91"/>
      <c r="I74" s="91"/>
      <c r="J74" s="91"/>
      <c r="K74" s="91"/>
      <c r="L74" s="91"/>
      <c r="M74" s="90">
        <f t="shared" si="10"/>
        <v>-170000</v>
      </c>
      <c r="N74" s="92"/>
    </row>
    <row r="75" spans="1:14" s="101" customFormat="1" ht="45">
      <c r="A75" s="106" t="s">
        <v>45</v>
      </c>
      <c r="B75" s="102" t="s">
        <v>187</v>
      </c>
      <c r="C75" s="90">
        <f>'[1]додаток 3'!C115</f>
        <v>-126500</v>
      </c>
      <c r="D75" s="90"/>
      <c r="E75" s="90"/>
      <c r="F75" s="90"/>
      <c r="G75" s="91"/>
      <c r="H75" s="91"/>
      <c r="I75" s="91"/>
      <c r="J75" s="91"/>
      <c r="K75" s="91"/>
      <c r="L75" s="91"/>
      <c r="M75" s="90">
        <f t="shared" si="10"/>
        <v>-126500</v>
      </c>
      <c r="N75" s="92"/>
    </row>
    <row r="76" spans="1:14" s="101" customFormat="1" ht="30">
      <c r="A76" s="99"/>
      <c r="B76" s="102" t="s">
        <v>188</v>
      </c>
      <c r="C76" s="90">
        <f>'[1]додаток 3'!C116</f>
        <v>-43500</v>
      </c>
      <c r="D76" s="90"/>
      <c r="E76" s="90"/>
      <c r="F76" s="90"/>
      <c r="G76" s="91"/>
      <c r="H76" s="91"/>
      <c r="I76" s="91"/>
      <c r="J76" s="91"/>
      <c r="K76" s="91"/>
      <c r="L76" s="91"/>
      <c r="M76" s="90">
        <f t="shared" si="10"/>
        <v>-43500</v>
      </c>
      <c r="N76" s="92"/>
    </row>
    <row r="77" spans="1:14" s="101" customFormat="1" ht="31.5">
      <c r="A77" s="85" t="s">
        <v>189</v>
      </c>
      <c r="B77" s="86" t="s">
        <v>190</v>
      </c>
      <c r="C77" s="87">
        <f>C78+C84+C80</f>
        <v>-202888</v>
      </c>
      <c r="D77" s="87">
        <f t="shared" ref="D77:L77" si="12">D78+D84+D80</f>
        <v>0</v>
      </c>
      <c r="E77" s="87">
        <f t="shared" si="12"/>
        <v>0</v>
      </c>
      <c r="F77" s="87">
        <f t="shared" si="12"/>
        <v>432480.44</v>
      </c>
      <c r="G77" s="87">
        <f t="shared" si="12"/>
        <v>0</v>
      </c>
      <c r="H77" s="87">
        <f t="shared" si="12"/>
        <v>0</v>
      </c>
      <c r="I77" s="87">
        <f t="shared" si="12"/>
        <v>0</v>
      </c>
      <c r="J77" s="87">
        <f t="shared" si="12"/>
        <v>432480.44</v>
      </c>
      <c r="K77" s="87">
        <f t="shared" si="12"/>
        <v>432480.44</v>
      </c>
      <c r="L77" s="87">
        <f t="shared" si="12"/>
        <v>432480.44</v>
      </c>
      <c r="M77" s="87">
        <f t="shared" si="10"/>
        <v>229592.44</v>
      </c>
      <c r="N77" s="92"/>
    </row>
    <row r="78" spans="1:14" s="101" customFormat="1" ht="30">
      <c r="A78" s="104" t="s">
        <v>191</v>
      </c>
      <c r="B78" s="102" t="s">
        <v>192</v>
      </c>
      <c r="C78" s="90">
        <f>'[1]додаток 3'!C123</f>
        <v>-90000</v>
      </c>
      <c r="D78" s="90"/>
      <c r="E78" s="90"/>
      <c r="F78" s="90"/>
      <c r="G78" s="91"/>
      <c r="H78" s="91"/>
      <c r="I78" s="91"/>
      <c r="J78" s="91"/>
      <c r="K78" s="91"/>
      <c r="L78" s="91"/>
      <c r="M78" s="90">
        <f t="shared" si="10"/>
        <v>-90000</v>
      </c>
      <c r="N78" s="92"/>
    </row>
    <row r="79" spans="1:14" s="101" customFormat="1" ht="60">
      <c r="A79" s="106" t="s">
        <v>45</v>
      </c>
      <c r="B79" s="107" t="s">
        <v>193</v>
      </c>
      <c r="C79" s="90">
        <f>'[1]додаток 3'!C124</f>
        <v>-90000</v>
      </c>
      <c r="D79" s="90"/>
      <c r="E79" s="90"/>
      <c r="F79" s="90"/>
      <c r="G79" s="91"/>
      <c r="H79" s="91"/>
      <c r="I79" s="91"/>
      <c r="J79" s="91"/>
      <c r="K79" s="91"/>
      <c r="L79" s="91"/>
      <c r="M79" s="90">
        <f t="shared" si="10"/>
        <v>-90000</v>
      </c>
      <c r="N79" s="92"/>
    </row>
    <row r="80" spans="1:14" s="101" customFormat="1" ht="78.75" customHeight="1">
      <c r="A80" s="88">
        <v>180409</v>
      </c>
      <c r="B80" s="97" t="s">
        <v>194</v>
      </c>
      <c r="C80" s="90">
        <f>C81+C82</f>
        <v>0</v>
      </c>
      <c r="D80" s="90">
        <f t="shared" ref="D80:L80" si="13">D81+D82</f>
        <v>0</v>
      </c>
      <c r="E80" s="90">
        <f t="shared" si="13"/>
        <v>0</v>
      </c>
      <c r="F80" s="90">
        <f t="shared" si="13"/>
        <v>432480.44</v>
      </c>
      <c r="G80" s="90">
        <f t="shared" si="13"/>
        <v>0</v>
      </c>
      <c r="H80" s="90">
        <f t="shared" si="13"/>
        <v>0</v>
      </c>
      <c r="I80" s="90">
        <f t="shared" si="13"/>
        <v>0</v>
      </c>
      <c r="J80" s="91">
        <f t="shared" si="13"/>
        <v>432480.44</v>
      </c>
      <c r="K80" s="91">
        <f t="shared" si="13"/>
        <v>432480.44</v>
      </c>
      <c r="L80" s="91">
        <f t="shared" si="13"/>
        <v>432480.44</v>
      </c>
      <c r="M80" s="90">
        <f t="shared" si="10"/>
        <v>432480.44</v>
      </c>
      <c r="N80" s="92"/>
    </row>
    <row r="81" spans="1:14" s="101" customFormat="1" ht="47.25">
      <c r="A81" s="88" t="s">
        <v>45</v>
      </c>
      <c r="B81" s="108" t="s">
        <v>195</v>
      </c>
      <c r="C81" s="90">
        <f>'[1]додаток 3'!C110</f>
        <v>0</v>
      </c>
      <c r="D81" s="90">
        <f>'[1]додаток 3'!D110</f>
        <v>0</v>
      </c>
      <c r="E81" s="90">
        <f>'[1]додаток 3'!E110</f>
        <v>0</v>
      </c>
      <c r="F81" s="90">
        <f>'[1]додаток 3'!F110</f>
        <v>283000</v>
      </c>
      <c r="G81" s="90">
        <f>'[1]додаток 3'!G110</f>
        <v>0</v>
      </c>
      <c r="H81" s="90">
        <f>'[1]додаток 3'!H110</f>
        <v>0</v>
      </c>
      <c r="I81" s="90">
        <f>'[1]додаток 3'!I110</f>
        <v>0</v>
      </c>
      <c r="J81" s="91">
        <f>'[1]додаток 3'!J110</f>
        <v>283000</v>
      </c>
      <c r="K81" s="91">
        <f>'[1]додаток 3'!K110</f>
        <v>283000</v>
      </c>
      <c r="L81" s="91">
        <f>'[1]додаток 3'!L110</f>
        <v>283000</v>
      </c>
      <c r="M81" s="90">
        <f t="shared" si="10"/>
        <v>283000</v>
      </c>
      <c r="N81" s="92"/>
    </row>
    <row r="82" spans="1:14" s="101" customFormat="1" ht="63">
      <c r="A82" s="88"/>
      <c r="B82" s="109" t="s">
        <v>196</v>
      </c>
      <c r="C82" s="90">
        <f>'[1]додаток 3'!C17</f>
        <v>0</v>
      </c>
      <c r="D82" s="90">
        <f>'[1]додаток 3'!D17</f>
        <v>0</v>
      </c>
      <c r="E82" s="90">
        <f>'[1]додаток 3'!E17</f>
        <v>0</v>
      </c>
      <c r="F82" s="90">
        <f>'[1]додаток 3'!F17</f>
        <v>149480.44</v>
      </c>
      <c r="G82" s="90">
        <f>'[1]додаток 3'!G17</f>
        <v>0</v>
      </c>
      <c r="H82" s="90">
        <f>'[1]додаток 3'!H17</f>
        <v>0</v>
      </c>
      <c r="I82" s="90">
        <f>'[1]додаток 3'!I17</f>
        <v>0</v>
      </c>
      <c r="J82" s="91">
        <f>'[1]додаток 3'!J17</f>
        <v>149480.44</v>
      </c>
      <c r="K82" s="91">
        <f>'[1]додаток 3'!K17</f>
        <v>149480.44</v>
      </c>
      <c r="L82" s="91">
        <f>'[1]додаток 3'!L17</f>
        <v>149480.44</v>
      </c>
      <c r="M82" s="90">
        <f t="shared" si="10"/>
        <v>149480.44</v>
      </c>
      <c r="N82" s="92"/>
    </row>
    <row r="83" spans="1:14" s="101" customFormat="1" ht="47.25">
      <c r="A83" s="88"/>
      <c r="B83" s="108" t="s">
        <v>197</v>
      </c>
      <c r="C83" s="90">
        <f>'[1]додаток 3'!C111</f>
        <v>0</v>
      </c>
      <c r="D83" s="90">
        <f>'[1]додаток 3'!D111</f>
        <v>0</v>
      </c>
      <c r="E83" s="90">
        <f>'[1]додаток 3'!E111</f>
        <v>0</v>
      </c>
      <c r="F83" s="90">
        <f>G83+J83</f>
        <v>432480.44</v>
      </c>
      <c r="G83" s="90">
        <f>'[1]додаток 3'!G111</f>
        <v>0</v>
      </c>
      <c r="H83" s="90">
        <f>'[1]додаток 3'!H111</f>
        <v>0</v>
      </c>
      <c r="I83" s="90">
        <f>'[1]додаток 3'!I111</f>
        <v>0</v>
      </c>
      <c r="J83" s="91">
        <f>J81+J82</f>
        <v>432480.44</v>
      </c>
      <c r="K83" s="91">
        <f>K81+K82</f>
        <v>432480.44</v>
      </c>
      <c r="L83" s="91">
        <f>L81+L82</f>
        <v>432480.44</v>
      </c>
      <c r="M83" s="90">
        <f t="shared" si="10"/>
        <v>432480.44</v>
      </c>
      <c r="N83" s="92"/>
    </row>
    <row r="84" spans="1:14" s="101" customFormat="1" ht="31.5">
      <c r="A84" s="88" t="s">
        <v>198</v>
      </c>
      <c r="B84" s="96" t="s">
        <v>199</v>
      </c>
      <c r="C84" s="90">
        <f>C85+C86+C87</f>
        <v>-112888</v>
      </c>
      <c r="D84" s="90">
        <f t="shared" ref="D84:L84" si="14">D85+D86+D87</f>
        <v>0</v>
      </c>
      <c r="E84" s="90">
        <f t="shared" si="14"/>
        <v>0</v>
      </c>
      <c r="F84" s="90">
        <f t="shared" si="14"/>
        <v>0</v>
      </c>
      <c r="G84" s="90">
        <f t="shared" si="14"/>
        <v>0</v>
      </c>
      <c r="H84" s="90">
        <f t="shared" si="14"/>
        <v>0</v>
      </c>
      <c r="I84" s="90">
        <f t="shared" si="14"/>
        <v>0</v>
      </c>
      <c r="J84" s="90">
        <f t="shared" si="14"/>
        <v>0</v>
      </c>
      <c r="K84" s="90">
        <f t="shared" si="14"/>
        <v>0</v>
      </c>
      <c r="L84" s="90">
        <f t="shared" si="14"/>
        <v>0</v>
      </c>
      <c r="M84" s="90">
        <f t="shared" si="10"/>
        <v>-112888</v>
      </c>
      <c r="N84" s="92"/>
    </row>
    <row r="85" spans="1:14" s="101" customFormat="1" ht="63">
      <c r="A85" s="88" t="s">
        <v>45</v>
      </c>
      <c r="B85" s="96" t="s">
        <v>200</v>
      </c>
      <c r="C85" s="90">
        <f>'[1]додаток 3'!C37</f>
        <v>-60000</v>
      </c>
      <c r="D85" s="90">
        <f>'[1]додаток 3'!D37</f>
        <v>0</v>
      </c>
      <c r="E85" s="90">
        <f>'[1]додаток 3'!E37</f>
        <v>0</v>
      </c>
      <c r="F85" s="90">
        <f>'[1]додаток 3'!F37</f>
        <v>0</v>
      </c>
      <c r="G85" s="90">
        <f>'[1]додаток 3'!G37</f>
        <v>0</v>
      </c>
      <c r="H85" s="90">
        <f>'[1]додаток 3'!H37</f>
        <v>0</v>
      </c>
      <c r="I85" s="90">
        <f>'[1]додаток 3'!I37</f>
        <v>0</v>
      </c>
      <c r="J85" s="90">
        <f>'[1]додаток 3'!J37</f>
        <v>0</v>
      </c>
      <c r="K85" s="90">
        <f>'[1]додаток 3'!K37</f>
        <v>0</v>
      </c>
      <c r="L85" s="90">
        <f>'[1]додаток 3'!L37</f>
        <v>0</v>
      </c>
      <c r="M85" s="90">
        <f t="shared" si="10"/>
        <v>-60000</v>
      </c>
      <c r="N85" s="92"/>
    </row>
    <row r="86" spans="1:14" s="101" customFormat="1" ht="91.5" customHeight="1">
      <c r="A86" s="99"/>
      <c r="B86" s="107" t="s">
        <v>201</v>
      </c>
      <c r="C86" s="90">
        <f>'[1]додаток 3'!C120</f>
        <v>-27888</v>
      </c>
      <c r="D86" s="90"/>
      <c r="E86" s="90"/>
      <c r="F86" s="90"/>
      <c r="G86" s="91"/>
      <c r="H86" s="91"/>
      <c r="I86" s="91"/>
      <c r="J86" s="91"/>
      <c r="K86" s="91"/>
      <c r="L86" s="91"/>
      <c r="M86" s="90">
        <f t="shared" si="10"/>
        <v>-27888</v>
      </c>
      <c r="N86" s="92"/>
    </row>
    <row r="87" spans="1:14" s="101" customFormat="1" ht="51.75" customHeight="1">
      <c r="A87" s="99"/>
      <c r="B87" s="103" t="s">
        <v>202</v>
      </c>
      <c r="C87" s="90">
        <f>'[1]додаток 3'!C126</f>
        <v>-25000</v>
      </c>
      <c r="D87" s="90"/>
      <c r="E87" s="90"/>
      <c r="F87" s="90"/>
      <c r="G87" s="91"/>
      <c r="H87" s="91"/>
      <c r="I87" s="91"/>
      <c r="J87" s="91"/>
      <c r="K87" s="91"/>
      <c r="L87" s="91"/>
      <c r="M87" s="90">
        <f>C87+F87</f>
        <v>-25000</v>
      </c>
      <c r="N87" s="92"/>
    </row>
    <row r="88" spans="1:14" s="101" customFormat="1" ht="31.5">
      <c r="A88" s="85" t="s">
        <v>203</v>
      </c>
      <c r="B88" s="86" t="s">
        <v>204</v>
      </c>
      <c r="C88" s="87">
        <f>C90+C89</f>
        <v>-706037.44</v>
      </c>
      <c r="D88" s="87">
        <f t="shared" ref="D88:L88" si="15">D90+D89</f>
        <v>0</v>
      </c>
      <c r="E88" s="87">
        <f t="shared" si="15"/>
        <v>0</v>
      </c>
      <c r="F88" s="87">
        <f t="shared" si="15"/>
        <v>0</v>
      </c>
      <c r="G88" s="87">
        <f t="shared" si="15"/>
        <v>0</v>
      </c>
      <c r="H88" s="87">
        <f t="shared" si="15"/>
        <v>0</v>
      </c>
      <c r="I88" s="87">
        <f t="shared" si="15"/>
        <v>0</v>
      </c>
      <c r="J88" s="87">
        <f t="shared" si="15"/>
        <v>0</v>
      </c>
      <c r="K88" s="87">
        <f t="shared" si="15"/>
        <v>0</v>
      </c>
      <c r="L88" s="87">
        <f t="shared" si="15"/>
        <v>0</v>
      </c>
      <c r="M88" s="87">
        <f>C88+F88</f>
        <v>-706037.44</v>
      </c>
      <c r="N88" s="92"/>
    </row>
    <row r="89" spans="1:14" s="101" customFormat="1" ht="31.5">
      <c r="A89" s="110" t="s">
        <v>205</v>
      </c>
      <c r="B89" s="103" t="s">
        <v>206</v>
      </c>
      <c r="C89" s="90">
        <f>'[1]додаток 3'!C130</f>
        <v>34268.559999999998</v>
      </c>
      <c r="D89" s="90">
        <f>'[1]додаток 3'!D130</f>
        <v>0</v>
      </c>
      <c r="E89" s="90">
        <f>'[1]додаток 3'!E130</f>
        <v>0</v>
      </c>
      <c r="F89" s="90">
        <f>'[1]додаток 3'!F130</f>
        <v>0</v>
      </c>
      <c r="G89" s="90">
        <f>'[1]додаток 3'!G130</f>
        <v>0</v>
      </c>
      <c r="H89" s="90">
        <f>'[1]додаток 3'!H130</f>
        <v>0</v>
      </c>
      <c r="I89" s="90">
        <f>'[1]додаток 3'!I130</f>
        <v>0</v>
      </c>
      <c r="J89" s="90">
        <f>'[1]додаток 3'!J130</f>
        <v>0</v>
      </c>
      <c r="K89" s="90">
        <f>'[1]додаток 3'!K130</f>
        <v>0</v>
      </c>
      <c r="L89" s="90">
        <f>'[1]додаток 3'!L130</f>
        <v>0</v>
      </c>
      <c r="M89" s="90">
        <f>C89+F89</f>
        <v>34268.559999999998</v>
      </c>
      <c r="N89" s="92"/>
    </row>
    <row r="90" spans="1:14" s="101" customFormat="1" ht="15.75">
      <c r="A90" s="99" t="s">
        <v>207</v>
      </c>
      <c r="B90" s="100" t="s">
        <v>150</v>
      </c>
      <c r="C90" s="90">
        <f>'[1]додаток 3'!C128</f>
        <v>-740306</v>
      </c>
      <c r="D90" s="90">
        <f>'[1]додаток 3'!D128</f>
        <v>0</v>
      </c>
      <c r="E90" s="90">
        <f>'[1]додаток 3'!E128</f>
        <v>0</v>
      </c>
      <c r="F90" s="90">
        <f>'[1]додаток 3'!F128</f>
        <v>0</v>
      </c>
      <c r="G90" s="90">
        <f>'[1]додаток 3'!G128</f>
        <v>0</v>
      </c>
      <c r="H90" s="90">
        <f>'[1]додаток 3'!H128</f>
        <v>0</v>
      </c>
      <c r="I90" s="90">
        <f>'[1]додаток 3'!I128</f>
        <v>0</v>
      </c>
      <c r="J90" s="90">
        <f>'[1]додаток 3'!J128</f>
        <v>0</v>
      </c>
      <c r="K90" s="90">
        <f>'[1]додаток 3'!K128</f>
        <v>0</v>
      </c>
      <c r="L90" s="90">
        <f>'[1]додаток 3'!L128</f>
        <v>0</v>
      </c>
      <c r="M90" s="90">
        <f>C90+F90</f>
        <v>-740306</v>
      </c>
      <c r="N90" s="92"/>
    </row>
    <row r="91" spans="1:14" s="101" customFormat="1" ht="99.75" customHeight="1">
      <c r="A91" s="110" t="s">
        <v>45</v>
      </c>
      <c r="B91" s="103" t="s">
        <v>208</v>
      </c>
      <c r="C91" s="90">
        <f>'[1]додаток 3'!C129</f>
        <v>-740306</v>
      </c>
      <c r="D91" s="90">
        <f>'[1]додаток 3'!D129</f>
        <v>0</v>
      </c>
      <c r="E91" s="90">
        <f>'[1]додаток 3'!E129</f>
        <v>0</v>
      </c>
      <c r="F91" s="90">
        <f>'[1]додаток 3'!F129</f>
        <v>0</v>
      </c>
      <c r="G91" s="90">
        <f>'[1]додаток 3'!G129</f>
        <v>0</v>
      </c>
      <c r="H91" s="90">
        <f>'[1]додаток 3'!H129</f>
        <v>0</v>
      </c>
      <c r="I91" s="90">
        <f>'[1]додаток 3'!I129</f>
        <v>0</v>
      </c>
      <c r="J91" s="90">
        <f>'[1]додаток 3'!J129</f>
        <v>0</v>
      </c>
      <c r="K91" s="90">
        <f>'[1]додаток 3'!K129</f>
        <v>0</v>
      </c>
      <c r="L91" s="90">
        <f>'[1]додаток 3'!L129</f>
        <v>0</v>
      </c>
      <c r="M91" s="90">
        <f>C91+F91</f>
        <v>-740306</v>
      </c>
      <c r="N91" s="92"/>
    </row>
    <row r="92" spans="1:14" s="112" customFormat="1" ht="18.75">
      <c r="A92" s="85"/>
      <c r="B92" s="86" t="s">
        <v>209</v>
      </c>
      <c r="C92" s="111">
        <f>C15+C27+C44+C60+C63+C69+C73+C77+C88+C13</f>
        <v>-1636692.27</v>
      </c>
      <c r="D92" s="111">
        <f t="shared" ref="D92:M92" si="16">D15+D27+D44+D60+D63+D69+D73+D77+D88+D13</f>
        <v>-337078.03</v>
      </c>
      <c r="E92" s="111">
        <f t="shared" si="16"/>
        <v>362639.74</v>
      </c>
      <c r="F92" s="111">
        <f t="shared" si="16"/>
        <v>735542.64999999991</v>
      </c>
      <c r="G92" s="111">
        <f t="shared" si="16"/>
        <v>0</v>
      </c>
      <c r="H92" s="111">
        <f t="shared" si="16"/>
        <v>0</v>
      </c>
      <c r="I92" s="111">
        <f t="shared" si="16"/>
        <v>0</v>
      </c>
      <c r="J92" s="111">
        <f t="shared" si="16"/>
        <v>735542.64999999991</v>
      </c>
      <c r="K92" s="111">
        <f t="shared" si="16"/>
        <v>735542.64999999991</v>
      </c>
      <c r="L92" s="111">
        <f t="shared" si="16"/>
        <v>785542.64999999991</v>
      </c>
      <c r="M92" s="111">
        <f t="shared" si="16"/>
        <v>-901149.61999999988</v>
      </c>
      <c r="N92" s="92"/>
    </row>
    <row r="93" spans="1:14" s="114" customFormat="1" ht="18.75">
      <c r="A93" s="85"/>
      <c r="B93" s="86" t="s">
        <v>210</v>
      </c>
      <c r="C93" s="113">
        <f t="shared" ref="C93:M93" si="17">C94+C100</f>
        <v>11928934</v>
      </c>
      <c r="D93" s="113">
        <f t="shared" si="17"/>
        <v>0</v>
      </c>
      <c r="E93" s="113">
        <f t="shared" si="17"/>
        <v>0</v>
      </c>
      <c r="F93" s="113">
        <f t="shared" si="17"/>
        <v>86436406</v>
      </c>
      <c r="G93" s="113">
        <f t="shared" si="17"/>
        <v>85796100</v>
      </c>
      <c r="H93" s="113">
        <f t="shared" si="17"/>
        <v>0</v>
      </c>
      <c r="I93" s="113">
        <f t="shared" si="17"/>
        <v>0</v>
      </c>
      <c r="J93" s="113">
        <f t="shared" si="17"/>
        <v>640306</v>
      </c>
      <c r="K93" s="113">
        <f t="shared" si="17"/>
        <v>640306</v>
      </c>
      <c r="L93" s="113">
        <f t="shared" si="17"/>
        <v>640306</v>
      </c>
      <c r="M93" s="113">
        <f t="shared" si="17"/>
        <v>98365340</v>
      </c>
      <c r="N93" s="92"/>
    </row>
    <row r="94" spans="1:14" s="114" customFormat="1" ht="16.5">
      <c r="A94" s="88" t="s">
        <v>211</v>
      </c>
      <c r="B94" s="97" t="s">
        <v>212</v>
      </c>
      <c r="C94" s="90">
        <f>C96+C99+C97+C98+C95</f>
        <v>230234</v>
      </c>
      <c r="D94" s="90">
        <f t="shared" ref="D94:L94" si="18">D96+D99+D97+D98+D95</f>
        <v>0</v>
      </c>
      <c r="E94" s="90">
        <f t="shared" si="18"/>
        <v>0</v>
      </c>
      <c r="F94" s="90">
        <f t="shared" si="18"/>
        <v>640306</v>
      </c>
      <c r="G94" s="90">
        <f t="shared" si="18"/>
        <v>0</v>
      </c>
      <c r="H94" s="90">
        <f t="shared" si="18"/>
        <v>0</v>
      </c>
      <c r="I94" s="90">
        <f t="shared" si="18"/>
        <v>0</v>
      </c>
      <c r="J94" s="91">
        <f t="shared" si="18"/>
        <v>640306</v>
      </c>
      <c r="K94" s="91">
        <f t="shared" si="18"/>
        <v>640306</v>
      </c>
      <c r="L94" s="91">
        <f t="shared" si="18"/>
        <v>640306</v>
      </c>
      <c r="M94" s="115">
        <f>C94+F94</f>
        <v>870540</v>
      </c>
      <c r="N94" s="92"/>
    </row>
    <row r="95" spans="1:14" s="114" customFormat="1" ht="63">
      <c r="A95" s="88" t="s">
        <v>45</v>
      </c>
      <c r="B95" s="97" t="s">
        <v>213</v>
      </c>
      <c r="C95" s="90">
        <f>'[1]додаток 3'!C135</f>
        <v>50234</v>
      </c>
      <c r="D95" s="90">
        <f>'[1]додаток 3'!D135</f>
        <v>0</v>
      </c>
      <c r="E95" s="90">
        <f>'[1]додаток 3'!E135</f>
        <v>0</v>
      </c>
      <c r="F95" s="90">
        <f>'[1]додаток 3'!F135</f>
        <v>0</v>
      </c>
      <c r="G95" s="90">
        <f>'[1]додаток 3'!G135</f>
        <v>0</v>
      </c>
      <c r="H95" s="90">
        <f>'[1]додаток 3'!H135</f>
        <v>0</v>
      </c>
      <c r="I95" s="90">
        <f>'[1]додаток 3'!I135</f>
        <v>0</v>
      </c>
      <c r="J95" s="90">
        <f>'[1]додаток 3'!J135</f>
        <v>0</v>
      </c>
      <c r="K95" s="90">
        <f>'[1]додаток 3'!K135</f>
        <v>0</v>
      </c>
      <c r="L95" s="90">
        <f>'[1]додаток 3'!L135</f>
        <v>0</v>
      </c>
      <c r="M95" s="115">
        <f>C95+F95</f>
        <v>50234</v>
      </c>
      <c r="N95" s="92"/>
    </row>
    <row r="96" spans="1:14" s="114" customFormat="1" ht="47.25">
      <c r="A96" s="88"/>
      <c r="B96" s="97" t="s">
        <v>214</v>
      </c>
      <c r="C96" s="90">
        <f>'[1]додаток 3'!C141</f>
        <v>180000</v>
      </c>
      <c r="D96" s="90">
        <f>'[1]додаток 3'!D141</f>
        <v>0</v>
      </c>
      <c r="E96" s="90">
        <f>'[1]додаток 3'!E141</f>
        <v>0</v>
      </c>
      <c r="F96" s="90">
        <f>'[1]додаток 3'!F141</f>
        <v>0</v>
      </c>
      <c r="G96" s="90">
        <f>'[1]додаток 3'!G141</f>
        <v>0</v>
      </c>
      <c r="H96" s="90">
        <f>'[1]додаток 3'!H141</f>
        <v>0</v>
      </c>
      <c r="I96" s="90">
        <f>'[1]додаток 3'!I141</f>
        <v>0</v>
      </c>
      <c r="J96" s="90">
        <f>'[1]додаток 3'!J141</f>
        <v>0</v>
      </c>
      <c r="K96" s="90">
        <f>'[1]додаток 3'!K141</f>
        <v>0</v>
      </c>
      <c r="L96" s="90">
        <f>'[1]додаток 3'!L141</f>
        <v>0</v>
      </c>
      <c r="M96" s="115">
        <f>C96+F96</f>
        <v>180000</v>
      </c>
      <c r="N96" s="92"/>
    </row>
    <row r="97" spans="1:14" s="114" customFormat="1" ht="47.25">
      <c r="A97" s="88"/>
      <c r="B97" s="97" t="s">
        <v>215</v>
      </c>
      <c r="C97" s="90">
        <f>'[1]додаток 3'!C138</f>
        <v>0</v>
      </c>
      <c r="D97" s="90">
        <f>'[1]додаток 3'!D138</f>
        <v>0</v>
      </c>
      <c r="E97" s="90">
        <f>'[1]додаток 3'!E138</f>
        <v>0</v>
      </c>
      <c r="F97" s="90">
        <f>'[1]додаток 3'!F138</f>
        <v>-250000</v>
      </c>
      <c r="G97" s="90">
        <f>'[1]додаток 3'!G138</f>
        <v>0</v>
      </c>
      <c r="H97" s="90">
        <f>'[1]додаток 3'!H138</f>
        <v>0</v>
      </c>
      <c r="I97" s="90">
        <f>'[1]додаток 3'!I138</f>
        <v>0</v>
      </c>
      <c r="J97" s="91">
        <f>'[1]додаток 3'!J138</f>
        <v>-250000</v>
      </c>
      <c r="K97" s="91">
        <f>'[1]додаток 3'!K138</f>
        <v>-250000</v>
      </c>
      <c r="L97" s="91">
        <f>'[1]додаток 3'!L138</f>
        <v>-250000</v>
      </c>
      <c r="M97" s="115">
        <f>C97+F97</f>
        <v>-250000</v>
      </c>
      <c r="N97" s="92"/>
    </row>
    <row r="98" spans="1:14" s="114" customFormat="1" ht="50.25" customHeight="1">
      <c r="A98" s="88"/>
      <c r="B98" s="97" t="s">
        <v>216</v>
      </c>
      <c r="C98" s="90">
        <f>'[1]додаток 3'!C147</f>
        <v>0</v>
      </c>
      <c r="D98" s="90">
        <f>'[1]додаток 3'!D147</f>
        <v>0</v>
      </c>
      <c r="E98" s="90">
        <f>'[1]додаток 3'!E147</f>
        <v>0</v>
      </c>
      <c r="F98" s="90">
        <f>'[1]додаток 3'!F147</f>
        <v>150000</v>
      </c>
      <c r="G98" s="90">
        <f>'[1]додаток 3'!G147</f>
        <v>0</v>
      </c>
      <c r="H98" s="90">
        <f>'[1]додаток 3'!H147</f>
        <v>0</v>
      </c>
      <c r="I98" s="90">
        <f>'[1]додаток 3'!I147</f>
        <v>0</v>
      </c>
      <c r="J98" s="91">
        <f>'[1]додаток 3'!J147</f>
        <v>150000</v>
      </c>
      <c r="K98" s="91">
        <f>'[1]додаток 3'!K147</f>
        <v>150000</v>
      </c>
      <c r="L98" s="91">
        <f>'[1]додаток 3'!L147</f>
        <v>150000</v>
      </c>
      <c r="M98" s="115">
        <f>C98+F98</f>
        <v>150000</v>
      </c>
      <c r="N98" s="92"/>
    </row>
    <row r="99" spans="1:14" s="114" customFormat="1" ht="110.25" customHeight="1">
      <c r="A99" s="88"/>
      <c r="B99" s="97" t="s">
        <v>217</v>
      </c>
      <c r="C99" s="90">
        <f>'[1]додаток 3'!C150</f>
        <v>0</v>
      </c>
      <c r="D99" s="90">
        <f>'[1]додаток 3'!D150</f>
        <v>0</v>
      </c>
      <c r="E99" s="90">
        <f>'[1]додаток 3'!E150</f>
        <v>0</v>
      </c>
      <c r="F99" s="90">
        <f>'[1]додаток 3'!F150</f>
        <v>740306</v>
      </c>
      <c r="G99" s="91">
        <f>'[1]додаток 3'!G150</f>
        <v>0</v>
      </c>
      <c r="H99" s="91">
        <f>'[1]додаток 3'!H150</f>
        <v>0</v>
      </c>
      <c r="I99" s="91">
        <f>'[1]додаток 3'!I150</f>
        <v>0</v>
      </c>
      <c r="J99" s="91">
        <f>'[1]додаток 3'!J150</f>
        <v>740306</v>
      </c>
      <c r="K99" s="91">
        <f>'[1]додаток 3'!K150</f>
        <v>740306</v>
      </c>
      <c r="L99" s="91">
        <f>'[1]додаток 3'!L150</f>
        <v>740306</v>
      </c>
      <c r="M99" s="115">
        <f>F99+C99</f>
        <v>740306</v>
      </c>
      <c r="N99" s="92"/>
    </row>
    <row r="100" spans="1:14" s="114" customFormat="1" ht="302.25" customHeight="1">
      <c r="A100" s="88" t="s">
        <v>218</v>
      </c>
      <c r="B100" s="116" t="s">
        <v>56</v>
      </c>
      <c r="C100" s="90">
        <f>'[1]додаток 3'!C144</f>
        <v>11698700</v>
      </c>
      <c r="D100" s="90">
        <f>'[1]додаток 3'!D144</f>
        <v>0</v>
      </c>
      <c r="E100" s="90">
        <f>'[1]додаток 3'!E144</f>
        <v>0</v>
      </c>
      <c r="F100" s="90">
        <f>'[1]додаток 3'!F144</f>
        <v>85796100</v>
      </c>
      <c r="G100" s="91">
        <f>'[1]додаток 3'!G144</f>
        <v>85796100</v>
      </c>
      <c r="H100" s="90">
        <f>'[1]додаток 3'!H144</f>
        <v>0</v>
      </c>
      <c r="I100" s="90">
        <f>'[1]додаток 3'!I144</f>
        <v>0</v>
      </c>
      <c r="J100" s="90">
        <f>'[1]додаток 3'!J144</f>
        <v>0</v>
      </c>
      <c r="K100" s="90">
        <f>'[1]додаток 3'!K144</f>
        <v>0</v>
      </c>
      <c r="L100" s="90">
        <f>'[1]додаток 3'!L144</f>
        <v>0</v>
      </c>
      <c r="M100" s="115">
        <f>C100+F100</f>
        <v>97494800</v>
      </c>
      <c r="N100" s="92"/>
    </row>
    <row r="101" spans="1:14" s="101" customFormat="1" ht="19.5">
      <c r="A101" s="117"/>
      <c r="B101" s="118" t="s">
        <v>219</v>
      </c>
      <c r="C101" s="111">
        <f>C92+C93</f>
        <v>10292241.73</v>
      </c>
      <c r="D101" s="111">
        <f t="shared" ref="D101:M101" si="19">D92+D93</f>
        <v>-337078.03</v>
      </c>
      <c r="E101" s="111">
        <f t="shared" si="19"/>
        <v>362639.74</v>
      </c>
      <c r="F101" s="111">
        <f t="shared" si="19"/>
        <v>87171948.650000006</v>
      </c>
      <c r="G101" s="111">
        <f t="shared" si="19"/>
        <v>85796100</v>
      </c>
      <c r="H101" s="111">
        <f t="shared" si="19"/>
        <v>0</v>
      </c>
      <c r="I101" s="111">
        <f t="shared" si="19"/>
        <v>0</v>
      </c>
      <c r="J101" s="111">
        <f t="shared" si="19"/>
        <v>1375848.65</v>
      </c>
      <c r="K101" s="111">
        <f t="shared" si="19"/>
        <v>1375848.65</v>
      </c>
      <c r="L101" s="111">
        <f t="shared" si="19"/>
        <v>1425848.65</v>
      </c>
      <c r="M101" s="111">
        <f t="shared" si="19"/>
        <v>97464190.379999995</v>
      </c>
      <c r="N101" s="92"/>
    </row>
    <row r="102" spans="1:14">
      <c r="A102" s="119"/>
    </row>
    <row r="103" spans="1:14" ht="108.75" customHeight="1">
      <c r="A103" s="119"/>
      <c r="C103" s="120"/>
      <c r="D103" s="121"/>
      <c r="E103" s="121"/>
      <c r="F103" s="120"/>
      <c r="G103" s="121"/>
      <c r="H103" s="121"/>
      <c r="I103" s="121"/>
      <c r="J103" s="121"/>
      <c r="K103" s="121"/>
      <c r="L103" s="121"/>
      <c r="M103" s="120"/>
    </row>
    <row r="104" spans="1:14" ht="31.5" customHeight="1">
      <c r="A104" s="119"/>
      <c r="B104" s="442" t="s">
        <v>58</v>
      </c>
      <c r="C104" s="442"/>
      <c r="D104" s="442"/>
      <c r="E104" s="442"/>
      <c r="F104" s="122"/>
      <c r="G104" s="123"/>
      <c r="J104" s="121"/>
      <c r="K104" s="121"/>
      <c r="L104" s="443" t="s">
        <v>59</v>
      </c>
      <c r="M104" s="443"/>
    </row>
    <row r="105" spans="1:14" ht="15.75">
      <c r="A105" s="119"/>
      <c r="C105" s="120"/>
      <c r="D105" s="121"/>
      <c r="E105" s="121"/>
      <c r="F105" s="120"/>
      <c r="G105" s="121"/>
      <c r="H105" s="121"/>
      <c r="I105" s="121"/>
      <c r="J105" s="121"/>
      <c r="K105" s="121"/>
      <c r="L105" s="121"/>
      <c r="M105" s="120"/>
    </row>
    <row r="106" spans="1:14">
      <c r="A106" s="119"/>
    </row>
    <row r="107" spans="1:14">
      <c r="A107" s="119"/>
      <c r="F107" s="124"/>
    </row>
    <row r="111" spans="1:14">
      <c r="C111" s="124"/>
    </row>
  </sheetData>
  <mergeCells count="21">
    <mergeCell ref="F9:F11"/>
    <mergeCell ref="K10:K11"/>
    <mergeCell ref="A5:M5"/>
    <mergeCell ref="A6:M6"/>
    <mergeCell ref="A8:A11"/>
    <mergeCell ref="B8:B11"/>
    <mergeCell ref="C8:E8"/>
    <mergeCell ref="F8:L8"/>
    <mergeCell ref="M8:M11"/>
    <mergeCell ref="C9:C11"/>
    <mergeCell ref="D9:E9"/>
    <mergeCell ref="B104:E104"/>
    <mergeCell ref="L104:M104"/>
    <mergeCell ref="D10:D11"/>
    <mergeCell ref="E10:E11"/>
    <mergeCell ref="H10:H11"/>
    <mergeCell ref="I10:I11"/>
    <mergeCell ref="G9:G11"/>
    <mergeCell ref="H9:I9"/>
    <mergeCell ref="J9:J11"/>
    <mergeCell ref="K9:L9"/>
  </mergeCells>
  <phoneticPr fontId="12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275"/>
  <sheetViews>
    <sheetView workbookViewId="0">
      <selection activeCell="A4" sqref="A4:M4"/>
    </sheetView>
  </sheetViews>
  <sheetFormatPr defaultRowHeight="12.75"/>
  <cols>
    <col min="1" max="1" width="14.1640625" style="125" customWidth="1"/>
    <col min="2" max="2" width="39.6640625" style="126" customWidth="1"/>
    <col min="3" max="3" width="21" style="127" customWidth="1"/>
    <col min="4" max="4" width="18.33203125" customWidth="1"/>
    <col min="5" max="5" width="17.5" customWidth="1"/>
    <col min="6" max="6" width="20.83203125" style="128" customWidth="1"/>
    <col min="7" max="7" width="20.5" customWidth="1"/>
    <col min="8" max="8" width="7.33203125" customWidth="1"/>
    <col min="9" max="9" width="12.6640625" customWidth="1"/>
    <col min="10" max="10" width="18.83203125" customWidth="1"/>
    <col min="11" max="11" width="18.6640625" customWidth="1"/>
    <col min="12" max="12" width="20" customWidth="1"/>
    <col min="13" max="13" width="20.33203125" style="127" customWidth="1"/>
    <col min="14" max="14" width="17.33203125" customWidth="1"/>
  </cols>
  <sheetData>
    <row r="1" spans="1:14">
      <c r="L1" t="s">
        <v>221</v>
      </c>
    </row>
    <row r="2" spans="1:14">
      <c r="A2" s="129"/>
      <c r="B2" s="130"/>
      <c r="C2" s="131"/>
      <c r="L2" t="s">
        <v>1</v>
      </c>
    </row>
    <row r="3" spans="1:14">
      <c r="A3" s="129"/>
      <c r="B3" s="130"/>
      <c r="C3" s="131"/>
      <c r="L3" s="132" t="s">
        <v>222</v>
      </c>
    </row>
    <row r="4" spans="1:14" ht="20.25">
      <c r="A4" s="452" t="s">
        <v>223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</row>
    <row r="5" spans="1:14" ht="20.25">
      <c r="A5" s="452" t="s">
        <v>224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</row>
    <row r="6" spans="1:14">
      <c r="A6" s="133"/>
      <c r="B6" s="130"/>
      <c r="M6" s="134" t="s">
        <v>225</v>
      </c>
    </row>
    <row r="7" spans="1:14" ht="55.5" customHeight="1">
      <c r="A7" s="135" t="s">
        <v>226</v>
      </c>
      <c r="B7" s="136" t="s">
        <v>227</v>
      </c>
      <c r="C7" s="453" t="s">
        <v>68</v>
      </c>
      <c r="D7" s="453"/>
      <c r="E7" s="453"/>
      <c r="F7" s="453" t="s">
        <v>69</v>
      </c>
      <c r="G7" s="453"/>
      <c r="H7" s="453"/>
      <c r="I7" s="453"/>
      <c r="J7" s="453"/>
      <c r="K7" s="453"/>
      <c r="L7" s="453"/>
      <c r="M7" s="449" t="s">
        <v>70</v>
      </c>
    </row>
    <row r="8" spans="1:14" ht="14.25" customHeight="1">
      <c r="A8" s="454" t="s">
        <v>66</v>
      </c>
      <c r="B8" s="455" t="s">
        <v>67</v>
      </c>
      <c r="C8" s="445" t="s">
        <v>71</v>
      </c>
      <c r="D8" s="445" t="s">
        <v>72</v>
      </c>
      <c r="E8" s="445"/>
      <c r="F8" s="445" t="s">
        <v>71</v>
      </c>
      <c r="G8" s="444" t="s">
        <v>73</v>
      </c>
      <c r="H8" s="445" t="s">
        <v>72</v>
      </c>
      <c r="I8" s="445"/>
      <c r="J8" s="444" t="s">
        <v>74</v>
      </c>
      <c r="K8" s="444" t="s">
        <v>72</v>
      </c>
      <c r="L8" s="444"/>
      <c r="M8" s="449"/>
    </row>
    <row r="9" spans="1:14" ht="13.5" customHeight="1">
      <c r="A9" s="454"/>
      <c r="B9" s="455"/>
      <c r="C9" s="445"/>
      <c r="D9" s="444" t="s">
        <v>75</v>
      </c>
      <c r="E9" s="451" t="s">
        <v>76</v>
      </c>
      <c r="F9" s="445"/>
      <c r="G9" s="444"/>
      <c r="H9" s="451" t="s">
        <v>75</v>
      </c>
      <c r="I9" s="451" t="s">
        <v>76</v>
      </c>
      <c r="J9" s="444"/>
      <c r="K9" s="444" t="s">
        <v>77</v>
      </c>
      <c r="L9" s="81" t="s">
        <v>72</v>
      </c>
      <c r="M9" s="449"/>
    </row>
    <row r="10" spans="1:14" ht="136.5" customHeight="1">
      <c r="A10" s="454"/>
      <c r="B10" s="455"/>
      <c r="C10" s="445"/>
      <c r="D10" s="444"/>
      <c r="E10" s="451"/>
      <c r="F10" s="445"/>
      <c r="G10" s="444"/>
      <c r="H10" s="451"/>
      <c r="I10" s="451"/>
      <c r="J10" s="444"/>
      <c r="K10" s="444"/>
      <c r="L10" s="137" t="s">
        <v>78</v>
      </c>
      <c r="M10" s="449"/>
    </row>
    <row r="11" spans="1:14" ht="12.75" customHeight="1">
      <c r="A11" s="138">
        <v>1</v>
      </c>
      <c r="B11" s="139">
        <v>2</v>
      </c>
      <c r="C11" s="140">
        <v>3</v>
      </c>
      <c r="D11" s="140">
        <v>4</v>
      </c>
      <c r="E11" s="140">
        <v>5</v>
      </c>
      <c r="F11" s="140">
        <v>6</v>
      </c>
      <c r="G11" s="140">
        <v>7</v>
      </c>
      <c r="H11" s="140">
        <v>8</v>
      </c>
      <c r="I11" s="140">
        <v>9</v>
      </c>
      <c r="J11" s="140">
        <v>10</v>
      </c>
      <c r="K11" s="140">
        <v>11</v>
      </c>
      <c r="L11" s="140">
        <v>12</v>
      </c>
      <c r="M11" s="140" t="s">
        <v>79</v>
      </c>
    </row>
    <row r="12" spans="1:14" ht="16.5">
      <c r="A12" s="141" t="s">
        <v>228</v>
      </c>
      <c r="B12" s="142" t="s">
        <v>229</v>
      </c>
      <c r="C12" s="143">
        <f>C13+C15</f>
        <v>18425</v>
      </c>
      <c r="D12" s="143">
        <f t="shared" ref="D12:L12" si="0">D13+D15</f>
        <v>0</v>
      </c>
      <c r="E12" s="143">
        <f t="shared" si="0"/>
        <v>18425</v>
      </c>
      <c r="F12" s="143">
        <f t="shared" si="0"/>
        <v>149480.44</v>
      </c>
      <c r="G12" s="143">
        <f t="shared" si="0"/>
        <v>0</v>
      </c>
      <c r="H12" s="143">
        <f t="shared" si="0"/>
        <v>0</v>
      </c>
      <c r="I12" s="143">
        <f t="shared" si="0"/>
        <v>0</v>
      </c>
      <c r="J12" s="143">
        <f t="shared" si="0"/>
        <v>149480.44</v>
      </c>
      <c r="K12" s="143">
        <f t="shared" si="0"/>
        <v>149480.44</v>
      </c>
      <c r="L12" s="143">
        <f t="shared" si="0"/>
        <v>149480.44</v>
      </c>
      <c r="M12" s="143">
        <f t="shared" ref="M12:M17" si="1">F12+C12</f>
        <v>167905.44</v>
      </c>
      <c r="N12" s="144"/>
    </row>
    <row r="13" spans="1:14" ht="16.5">
      <c r="A13" s="74" t="s">
        <v>80</v>
      </c>
      <c r="B13" s="145" t="s">
        <v>81</v>
      </c>
      <c r="C13" s="146">
        <f>C14</f>
        <v>18425</v>
      </c>
      <c r="D13" s="147">
        <f t="shared" ref="D13:L13" si="2">D14</f>
        <v>0</v>
      </c>
      <c r="E13" s="147">
        <f t="shared" si="2"/>
        <v>18425</v>
      </c>
      <c r="F13" s="147">
        <f t="shared" si="2"/>
        <v>0</v>
      </c>
      <c r="G13" s="147">
        <f t="shared" si="2"/>
        <v>0</v>
      </c>
      <c r="H13" s="147">
        <f t="shared" si="2"/>
        <v>0</v>
      </c>
      <c r="I13" s="147">
        <f t="shared" si="2"/>
        <v>0</v>
      </c>
      <c r="J13" s="147">
        <f t="shared" si="2"/>
        <v>0</v>
      </c>
      <c r="K13" s="147">
        <f t="shared" si="2"/>
        <v>0</v>
      </c>
      <c r="L13" s="147">
        <f t="shared" si="2"/>
        <v>0</v>
      </c>
      <c r="M13" s="146">
        <f t="shared" si="1"/>
        <v>18425</v>
      </c>
      <c r="N13" s="144"/>
    </row>
    <row r="14" spans="1:14" ht="31.5">
      <c r="A14" s="104" t="s">
        <v>82</v>
      </c>
      <c r="B14" s="109" t="s">
        <v>83</v>
      </c>
      <c r="C14" s="146">
        <v>18425</v>
      </c>
      <c r="D14" s="147"/>
      <c r="E14" s="147">
        <v>18425</v>
      </c>
      <c r="F14" s="147"/>
      <c r="G14" s="147"/>
      <c r="H14" s="147"/>
      <c r="I14" s="147"/>
      <c r="J14" s="147"/>
      <c r="K14" s="147"/>
      <c r="L14" s="147"/>
      <c r="M14" s="146">
        <f t="shared" si="1"/>
        <v>18425</v>
      </c>
      <c r="N14" s="144"/>
    </row>
    <row r="15" spans="1:14" ht="31.5">
      <c r="A15" s="74" t="s">
        <v>230</v>
      </c>
      <c r="B15" s="145" t="s">
        <v>231</v>
      </c>
      <c r="C15" s="146">
        <f>C16</f>
        <v>0</v>
      </c>
      <c r="D15" s="146">
        <f t="shared" ref="D15:L17" si="3">D16</f>
        <v>0</v>
      </c>
      <c r="E15" s="146">
        <f t="shared" si="3"/>
        <v>0</v>
      </c>
      <c r="F15" s="146">
        <f t="shared" si="3"/>
        <v>149480.44</v>
      </c>
      <c r="G15" s="146">
        <f t="shared" si="3"/>
        <v>0</v>
      </c>
      <c r="H15" s="146">
        <f t="shared" si="3"/>
        <v>0</v>
      </c>
      <c r="I15" s="146">
        <f t="shared" si="3"/>
        <v>0</v>
      </c>
      <c r="J15" s="146">
        <f t="shared" si="3"/>
        <v>149480.44</v>
      </c>
      <c r="K15" s="146">
        <f t="shared" si="3"/>
        <v>149480.44</v>
      </c>
      <c r="L15" s="146">
        <f t="shared" si="3"/>
        <v>149480.44</v>
      </c>
      <c r="M15" s="146">
        <f t="shared" si="1"/>
        <v>149480.44</v>
      </c>
      <c r="N15" s="144"/>
    </row>
    <row r="16" spans="1:14" ht="83.25" customHeight="1">
      <c r="A16" s="104">
        <v>180409</v>
      </c>
      <c r="B16" s="109" t="s">
        <v>194</v>
      </c>
      <c r="C16" s="147">
        <f>C17</f>
        <v>0</v>
      </c>
      <c r="D16" s="147">
        <f t="shared" si="3"/>
        <v>0</v>
      </c>
      <c r="E16" s="147">
        <f t="shared" si="3"/>
        <v>0</v>
      </c>
      <c r="F16" s="146">
        <f t="shared" si="3"/>
        <v>149480.44</v>
      </c>
      <c r="G16" s="147">
        <f t="shared" si="3"/>
        <v>0</v>
      </c>
      <c r="H16" s="147">
        <f t="shared" si="3"/>
        <v>0</v>
      </c>
      <c r="I16" s="147">
        <f t="shared" si="3"/>
        <v>0</v>
      </c>
      <c r="J16" s="147">
        <f t="shared" si="3"/>
        <v>149480.44</v>
      </c>
      <c r="K16" s="147">
        <f t="shared" si="3"/>
        <v>149480.44</v>
      </c>
      <c r="L16" s="147">
        <f t="shared" si="3"/>
        <v>149480.44</v>
      </c>
      <c r="M16" s="146">
        <f t="shared" si="1"/>
        <v>149480.44</v>
      </c>
      <c r="N16" s="144"/>
    </row>
    <row r="17" spans="1:14" ht="63">
      <c r="A17" s="104" t="s">
        <v>45</v>
      </c>
      <c r="B17" s="109" t="s">
        <v>196</v>
      </c>
      <c r="C17" s="147">
        <f>C18</f>
        <v>0</v>
      </c>
      <c r="D17" s="147">
        <f t="shared" si="3"/>
        <v>0</v>
      </c>
      <c r="E17" s="147">
        <f t="shared" si="3"/>
        <v>0</v>
      </c>
      <c r="F17" s="146">
        <f t="shared" si="3"/>
        <v>149480.44</v>
      </c>
      <c r="G17" s="147">
        <f t="shared" si="3"/>
        <v>0</v>
      </c>
      <c r="H17" s="147">
        <f t="shared" si="3"/>
        <v>0</v>
      </c>
      <c r="I17" s="147">
        <f t="shared" si="3"/>
        <v>0</v>
      </c>
      <c r="J17" s="147">
        <f t="shared" si="3"/>
        <v>149480.44</v>
      </c>
      <c r="K17" s="147">
        <f t="shared" si="3"/>
        <v>149480.44</v>
      </c>
      <c r="L17" s="147">
        <f t="shared" si="3"/>
        <v>149480.44</v>
      </c>
      <c r="M17" s="146">
        <f t="shared" si="1"/>
        <v>149480.44</v>
      </c>
      <c r="N17" s="144"/>
    </row>
    <row r="18" spans="1:14" ht="47.25">
      <c r="A18" s="104"/>
      <c r="B18" s="109" t="s">
        <v>197</v>
      </c>
      <c r="C18" s="147"/>
      <c r="D18" s="147"/>
      <c r="E18" s="147"/>
      <c r="F18" s="146">
        <f>G18+J18</f>
        <v>149480.44</v>
      </c>
      <c r="G18" s="147"/>
      <c r="H18" s="147"/>
      <c r="I18" s="147"/>
      <c r="J18" s="147">
        <v>149480.44</v>
      </c>
      <c r="K18" s="147">
        <v>149480.44</v>
      </c>
      <c r="L18" s="147">
        <v>149480.44</v>
      </c>
      <c r="M18" s="146">
        <f>F18+C18</f>
        <v>149480.44</v>
      </c>
      <c r="N18" s="144"/>
    </row>
    <row r="19" spans="1:14" ht="31.5">
      <c r="A19" s="141" t="s">
        <v>232</v>
      </c>
      <c r="B19" s="142" t="s">
        <v>233</v>
      </c>
      <c r="C19" s="143">
        <f>C23+C20</f>
        <v>-65000</v>
      </c>
      <c r="D19" s="143">
        <f t="shared" ref="D19:L19" si="4">D23</f>
        <v>0</v>
      </c>
      <c r="E19" s="143">
        <f t="shared" si="4"/>
        <v>0</v>
      </c>
      <c r="F19" s="143">
        <f t="shared" si="4"/>
        <v>0</v>
      </c>
      <c r="G19" s="143">
        <f t="shared" si="4"/>
        <v>0</v>
      </c>
      <c r="H19" s="143">
        <f t="shared" si="4"/>
        <v>0</v>
      </c>
      <c r="I19" s="143">
        <f t="shared" si="4"/>
        <v>0</v>
      </c>
      <c r="J19" s="143">
        <f t="shared" si="4"/>
        <v>0</v>
      </c>
      <c r="K19" s="143">
        <f t="shared" si="4"/>
        <v>0</v>
      </c>
      <c r="L19" s="143">
        <f t="shared" si="4"/>
        <v>0</v>
      </c>
      <c r="M19" s="143">
        <f>C19+F19</f>
        <v>-65000</v>
      </c>
      <c r="N19" s="144"/>
    </row>
    <row r="20" spans="1:14" ht="31.5">
      <c r="A20" s="148" t="s">
        <v>234</v>
      </c>
      <c r="B20" s="149" t="s">
        <v>235</v>
      </c>
      <c r="C20" s="150">
        <f>C21</f>
        <v>35000</v>
      </c>
      <c r="D20" s="150"/>
      <c r="E20" s="150"/>
      <c r="F20" s="150"/>
      <c r="G20" s="150"/>
      <c r="H20" s="150"/>
      <c r="I20" s="150"/>
      <c r="J20" s="150"/>
      <c r="K20" s="150"/>
      <c r="L20" s="150"/>
      <c r="M20" s="150">
        <f>C20+F20</f>
        <v>35000</v>
      </c>
      <c r="N20" s="144"/>
    </row>
    <row r="21" spans="1:14" ht="16.5">
      <c r="A21" s="104" t="s">
        <v>159</v>
      </c>
      <c r="B21" s="105" t="s">
        <v>160</v>
      </c>
      <c r="C21" s="150">
        <f>C22</f>
        <v>35000</v>
      </c>
      <c r="D21" s="150"/>
      <c r="E21" s="150"/>
      <c r="F21" s="150"/>
      <c r="G21" s="150"/>
      <c r="H21" s="150"/>
      <c r="I21" s="150"/>
      <c r="J21" s="150"/>
      <c r="K21" s="150"/>
      <c r="L21" s="150"/>
      <c r="M21" s="150">
        <f>C21+F21</f>
        <v>35000</v>
      </c>
      <c r="N21" s="144"/>
    </row>
    <row r="22" spans="1:14" ht="98.25" customHeight="1">
      <c r="A22" s="104" t="s">
        <v>45</v>
      </c>
      <c r="B22" s="105" t="s">
        <v>161</v>
      </c>
      <c r="C22" s="150">
        <v>35000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>
        <f>C22+F22</f>
        <v>35000</v>
      </c>
      <c r="N22" s="144"/>
    </row>
    <row r="23" spans="1:14" ht="16.5">
      <c r="A23" s="151" t="s">
        <v>236</v>
      </c>
      <c r="B23" s="152" t="s">
        <v>237</v>
      </c>
      <c r="C23" s="150">
        <f>C24+C26</f>
        <v>-100000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50">
        <f t="shared" ref="M23:M33" si="5">C23+F23</f>
        <v>-100000</v>
      </c>
      <c r="N23" s="144"/>
    </row>
    <row r="24" spans="1:14" ht="18" customHeight="1">
      <c r="A24" s="99" t="s">
        <v>238</v>
      </c>
      <c r="B24" s="100" t="s">
        <v>239</v>
      </c>
      <c r="C24" s="150">
        <f>C25</f>
        <v>-62000</v>
      </c>
      <c r="D24" s="150"/>
      <c r="E24" s="150"/>
      <c r="F24" s="150"/>
      <c r="G24" s="150"/>
      <c r="H24" s="150"/>
      <c r="I24" s="150"/>
      <c r="J24" s="150"/>
      <c r="K24" s="150"/>
      <c r="L24" s="150"/>
      <c r="M24" s="150">
        <f t="shared" si="5"/>
        <v>-62000</v>
      </c>
      <c r="N24" s="144"/>
    </row>
    <row r="25" spans="1:14" ht="94.5">
      <c r="A25" s="153" t="s">
        <v>45</v>
      </c>
      <c r="B25" s="154" t="s">
        <v>240</v>
      </c>
      <c r="C25" s="150">
        <v>-62000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>
        <f t="shared" si="5"/>
        <v>-62000</v>
      </c>
      <c r="N25" s="144"/>
    </row>
    <row r="26" spans="1:14" ht="31.5">
      <c r="A26" s="153" t="s">
        <v>241</v>
      </c>
      <c r="B26" s="109" t="s">
        <v>242</v>
      </c>
      <c r="C26" s="150">
        <f>C27</f>
        <v>-38000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>
        <f t="shared" si="5"/>
        <v>-38000</v>
      </c>
      <c r="N26" s="144"/>
    </row>
    <row r="27" spans="1:14" ht="94.5">
      <c r="A27" s="153" t="s">
        <v>45</v>
      </c>
      <c r="B27" s="154" t="s">
        <v>240</v>
      </c>
      <c r="C27" s="150">
        <v>-38000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>
        <f t="shared" si="5"/>
        <v>-38000</v>
      </c>
      <c r="N27" s="144"/>
    </row>
    <row r="28" spans="1:14" ht="63">
      <c r="A28" s="141" t="s">
        <v>243</v>
      </c>
      <c r="B28" s="155" t="s">
        <v>244</v>
      </c>
      <c r="C28" s="143">
        <f>C29</f>
        <v>100000</v>
      </c>
      <c r="D28" s="143">
        <f t="shared" ref="D28:L28" si="6">D29</f>
        <v>0</v>
      </c>
      <c r="E28" s="143">
        <f t="shared" si="6"/>
        <v>0</v>
      </c>
      <c r="F28" s="143">
        <f t="shared" si="6"/>
        <v>0</v>
      </c>
      <c r="G28" s="143">
        <f t="shared" si="6"/>
        <v>0</v>
      </c>
      <c r="H28" s="143">
        <f t="shared" si="6"/>
        <v>0</v>
      </c>
      <c r="I28" s="143">
        <f t="shared" si="6"/>
        <v>0</v>
      </c>
      <c r="J28" s="143">
        <f t="shared" si="6"/>
        <v>0</v>
      </c>
      <c r="K28" s="143">
        <f t="shared" si="6"/>
        <v>0</v>
      </c>
      <c r="L28" s="143">
        <f t="shared" si="6"/>
        <v>0</v>
      </c>
      <c r="M28" s="143">
        <f t="shared" si="5"/>
        <v>100000</v>
      </c>
      <c r="N28" s="144"/>
    </row>
    <row r="29" spans="1:14" ht="16.5">
      <c r="A29" s="151" t="s">
        <v>236</v>
      </c>
      <c r="B29" s="152" t="s">
        <v>237</v>
      </c>
      <c r="C29" s="150">
        <f>C30+C32</f>
        <v>100000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>
        <f t="shared" si="5"/>
        <v>100000</v>
      </c>
      <c r="N29" s="144"/>
    </row>
    <row r="30" spans="1:14" ht="16.5">
      <c r="A30" s="99" t="s">
        <v>238</v>
      </c>
      <c r="B30" s="100" t="s">
        <v>239</v>
      </c>
      <c r="C30" s="150">
        <f>C31</f>
        <v>62000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>
        <f t="shared" si="5"/>
        <v>62000</v>
      </c>
      <c r="N30" s="144"/>
    </row>
    <row r="31" spans="1:14" ht="94.5">
      <c r="A31" s="153" t="s">
        <v>45</v>
      </c>
      <c r="B31" s="154" t="s">
        <v>245</v>
      </c>
      <c r="C31" s="150">
        <v>62000</v>
      </c>
      <c r="D31" s="150"/>
      <c r="E31" s="150"/>
      <c r="F31" s="150"/>
      <c r="G31" s="150"/>
      <c r="H31" s="150"/>
      <c r="I31" s="150"/>
      <c r="J31" s="150"/>
      <c r="K31" s="150"/>
      <c r="L31" s="150"/>
      <c r="M31" s="150">
        <f t="shared" si="5"/>
        <v>62000</v>
      </c>
      <c r="N31" s="144"/>
    </row>
    <row r="32" spans="1:14" ht="31.5">
      <c r="A32" s="153" t="s">
        <v>241</v>
      </c>
      <c r="B32" s="109" t="s">
        <v>242</v>
      </c>
      <c r="C32" s="150">
        <f>C33</f>
        <v>38000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>
        <f t="shared" si="5"/>
        <v>38000</v>
      </c>
      <c r="N32" s="144"/>
    </row>
    <row r="33" spans="1:14" ht="94.5">
      <c r="A33" s="153" t="s">
        <v>45</v>
      </c>
      <c r="B33" s="154" t="s">
        <v>245</v>
      </c>
      <c r="C33" s="150">
        <v>38000</v>
      </c>
      <c r="D33" s="150"/>
      <c r="E33" s="150"/>
      <c r="F33" s="150"/>
      <c r="G33" s="150"/>
      <c r="H33" s="150"/>
      <c r="I33" s="150"/>
      <c r="J33" s="150"/>
      <c r="K33" s="150"/>
      <c r="L33" s="150"/>
      <c r="M33" s="150">
        <f t="shared" si="5"/>
        <v>38000</v>
      </c>
      <c r="N33" s="144"/>
    </row>
    <row r="34" spans="1:14" ht="63">
      <c r="A34" s="141" t="s">
        <v>246</v>
      </c>
      <c r="B34" s="155" t="s">
        <v>247</v>
      </c>
      <c r="C34" s="143">
        <f>C35</f>
        <v>-60000</v>
      </c>
      <c r="D34" s="143">
        <f t="shared" ref="D34:L34" si="7">D35</f>
        <v>0</v>
      </c>
      <c r="E34" s="143">
        <f t="shared" si="7"/>
        <v>0</v>
      </c>
      <c r="F34" s="143">
        <f t="shared" si="7"/>
        <v>0</v>
      </c>
      <c r="G34" s="143">
        <f t="shared" si="7"/>
        <v>0</v>
      </c>
      <c r="H34" s="143">
        <f t="shared" si="7"/>
        <v>0</v>
      </c>
      <c r="I34" s="143">
        <f t="shared" si="7"/>
        <v>0</v>
      </c>
      <c r="J34" s="143">
        <f t="shared" si="7"/>
        <v>0</v>
      </c>
      <c r="K34" s="143">
        <f t="shared" si="7"/>
        <v>0</v>
      </c>
      <c r="L34" s="143">
        <f t="shared" si="7"/>
        <v>0</v>
      </c>
      <c r="M34" s="143">
        <f>C34+F34</f>
        <v>-60000</v>
      </c>
      <c r="N34" s="144"/>
    </row>
    <row r="35" spans="1:14" ht="31.5">
      <c r="A35" s="74" t="s">
        <v>189</v>
      </c>
      <c r="B35" s="156" t="s">
        <v>190</v>
      </c>
      <c r="C35" s="150">
        <f>C36</f>
        <v>-60000</v>
      </c>
      <c r="D35" s="150"/>
      <c r="E35" s="150"/>
      <c r="F35" s="150"/>
      <c r="G35" s="150"/>
      <c r="H35" s="150"/>
      <c r="I35" s="150"/>
      <c r="J35" s="150"/>
      <c r="K35" s="150"/>
      <c r="L35" s="150"/>
      <c r="M35" s="150">
        <f>C35+F35</f>
        <v>-60000</v>
      </c>
      <c r="N35" s="144"/>
    </row>
    <row r="36" spans="1:14" ht="31.5">
      <c r="A36" s="88" t="s">
        <v>198</v>
      </c>
      <c r="B36" s="96" t="s">
        <v>199</v>
      </c>
      <c r="C36" s="150">
        <f>C37</f>
        <v>-60000</v>
      </c>
      <c r="D36" s="150"/>
      <c r="E36" s="150"/>
      <c r="F36" s="150"/>
      <c r="G36" s="150"/>
      <c r="H36" s="150"/>
      <c r="I36" s="150"/>
      <c r="J36" s="150"/>
      <c r="K36" s="150"/>
      <c r="L36" s="150"/>
      <c r="M36" s="150">
        <f>C36+F36</f>
        <v>-60000</v>
      </c>
      <c r="N36" s="144"/>
    </row>
    <row r="37" spans="1:14" ht="63">
      <c r="A37" s="88" t="s">
        <v>45</v>
      </c>
      <c r="B37" s="96" t="s">
        <v>200</v>
      </c>
      <c r="C37" s="150">
        <v>-60000</v>
      </c>
      <c r="D37" s="150"/>
      <c r="E37" s="150"/>
      <c r="F37" s="150"/>
      <c r="G37" s="150"/>
      <c r="H37" s="150"/>
      <c r="I37" s="150"/>
      <c r="J37" s="150"/>
      <c r="K37" s="150"/>
      <c r="L37" s="150"/>
      <c r="M37" s="150">
        <f>C37+F37</f>
        <v>-60000</v>
      </c>
      <c r="N37" s="144"/>
    </row>
    <row r="38" spans="1:14" s="157" customFormat="1" ht="31.5">
      <c r="A38" s="141" t="s">
        <v>248</v>
      </c>
      <c r="B38" s="155" t="s">
        <v>249</v>
      </c>
      <c r="C38" s="143">
        <f>C39</f>
        <v>-2189225</v>
      </c>
      <c r="D38" s="143">
        <f t="shared" ref="D38:L38" si="8">D39</f>
        <v>-30100</v>
      </c>
      <c r="E38" s="143">
        <f t="shared" si="8"/>
        <v>-329300</v>
      </c>
      <c r="F38" s="143">
        <f t="shared" si="8"/>
        <v>0</v>
      </c>
      <c r="G38" s="143">
        <f t="shared" si="8"/>
        <v>0</v>
      </c>
      <c r="H38" s="143">
        <f t="shared" si="8"/>
        <v>0</v>
      </c>
      <c r="I38" s="143">
        <f t="shared" si="8"/>
        <v>0</v>
      </c>
      <c r="J38" s="143">
        <f t="shared" si="8"/>
        <v>0</v>
      </c>
      <c r="K38" s="143">
        <f t="shared" si="8"/>
        <v>0</v>
      </c>
      <c r="L38" s="143">
        <f t="shared" si="8"/>
        <v>0</v>
      </c>
      <c r="M38" s="143">
        <f t="shared" ref="M38:M48" si="9">SUM(F38,C38)</f>
        <v>-2189225</v>
      </c>
      <c r="N38" s="144"/>
    </row>
    <row r="39" spans="1:14" s="157" customFormat="1" ht="16.5">
      <c r="A39" s="74" t="s">
        <v>250</v>
      </c>
      <c r="B39" s="158" t="s">
        <v>251</v>
      </c>
      <c r="C39" s="150">
        <f>C40+C41+C42+C43+C44+C45+C46</f>
        <v>-2189225</v>
      </c>
      <c r="D39" s="150">
        <f t="shared" ref="D39:L39" si="10">D40+D41+D42+D43+D44+D45+D46</f>
        <v>-30100</v>
      </c>
      <c r="E39" s="150">
        <f t="shared" si="10"/>
        <v>-329300</v>
      </c>
      <c r="F39" s="150">
        <f t="shared" si="10"/>
        <v>0</v>
      </c>
      <c r="G39" s="150">
        <f t="shared" si="10"/>
        <v>0</v>
      </c>
      <c r="H39" s="150">
        <f t="shared" si="10"/>
        <v>0</v>
      </c>
      <c r="I39" s="150">
        <f t="shared" si="10"/>
        <v>0</v>
      </c>
      <c r="J39" s="150">
        <f t="shared" si="10"/>
        <v>0</v>
      </c>
      <c r="K39" s="150">
        <f t="shared" si="10"/>
        <v>0</v>
      </c>
      <c r="L39" s="150">
        <f t="shared" si="10"/>
        <v>0</v>
      </c>
      <c r="M39" s="159">
        <f t="shared" si="9"/>
        <v>-2189225</v>
      </c>
      <c r="N39" s="144"/>
    </row>
    <row r="40" spans="1:14" s="157" customFormat="1" ht="47.25">
      <c r="A40" s="88" t="s">
        <v>86</v>
      </c>
      <c r="B40" s="89" t="s">
        <v>87</v>
      </c>
      <c r="C40" s="150">
        <v>-233800</v>
      </c>
      <c r="D40" s="150"/>
      <c r="E40" s="147">
        <v>-233800</v>
      </c>
      <c r="F40" s="150"/>
      <c r="G40" s="150"/>
      <c r="H40" s="150"/>
      <c r="I40" s="150"/>
      <c r="J40" s="150"/>
      <c r="K40" s="150"/>
      <c r="L40" s="150"/>
      <c r="M40" s="159">
        <f t="shared" si="9"/>
        <v>-233800</v>
      </c>
      <c r="N40" s="144"/>
    </row>
    <row r="41" spans="1:14" ht="63">
      <c r="A41" s="88" t="s">
        <v>88</v>
      </c>
      <c r="B41" s="89" t="s">
        <v>89</v>
      </c>
      <c r="C41" s="159">
        <f>-155000</f>
        <v>-155000</v>
      </c>
      <c r="D41" s="160"/>
      <c r="E41" s="160"/>
      <c r="F41" s="159">
        <f>G41+J41</f>
        <v>0</v>
      </c>
      <c r="G41" s="160"/>
      <c r="H41" s="160"/>
      <c r="I41" s="160"/>
      <c r="J41" s="160"/>
      <c r="K41" s="160"/>
      <c r="L41" s="160"/>
      <c r="M41" s="159">
        <f t="shared" si="9"/>
        <v>-155000</v>
      </c>
      <c r="N41" s="144"/>
    </row>
    <row r="42" spans="1:14" ht="125.25" customHeight="1">
      <c r="A42" s="88" t="s">
        <v>90</v>
      </c>
      <c r="B42" s="89" t="s">
        <v>91</v>
      </c>
      <c r="C42" s="159">
        <v>-210000</v>
      </c>
      <c r="D42" s="160"/>
      <c r="E42" s="160">
        <v>-100000</v>
      </c>
      <c r="F42" s="159"/>
      <c r="G42" s="160"/>
      <c r="H42" s="160"/>
      <c r="I42" s="160"/>
      <c r="J42" s="160"/>
      <c r="K42" s="160"/>
      <c r="L42" s="160"/>
      <c r="M42" s="159">
        <f t="shared" si="9"/>
        <v>-210000</v>
      </c>
      <c r="N42" s="144"/>
    </row>
    <row r="43" spans="1:14" ht="47.25">
      <c r="A43" s="88" t="s">
        <v>92</v>
      </c>
      <c r="B43" s="89" t="s">
        <v>93</v>
      </c>
      <c r="C43" s="159">
        <v>4500</v>
      </c>
      <c r="D43" s="160"/>
      <c r="E43" s="160">
        <v>4500</v>
      </c>
      <c r="F43" s="159"/>
      <c r="G43" s="160"/>
      <c r="H43" s="160"/>
      <c r="I43" s="160"/>
      <c r="J43" s="160"/>
      <c r="K43" s="160"/>
      <c r="L43" s="160"/>
      <c r="M43" s="159">
        <f t="shared" si="9"/>
        <v>4500</v>
      </c>
      <c r="N43" s="144"/>
    </row>
    <row r="44" spans="1:14" ht="31.5">
      <c r="A44" s="88" t="s">
        <v>94</v>
      </c>
      <c r="B44" s="89" t="s">
        <v>95</v>
      </c>
      <c r="C44" s="159">
        <f>-1376000</f>
        <v>-1376000</v>
      </c>
      <c r="D44" s="160"/>
      <c r="E44" s="160"/>
      <c r="F44" s="159"/>
      <c r="G44" s="160"/>
      <c r="H44" s="160"/>
      <c r="I44" s="160"/>
      <c r="J44" s="160"/>
      <c r="K44" s="160"/>
      <c r="L44" s="160"/>
      <c r="M44" s="159">
        <f t="shared" si="9"/>
        <v>-1376000</v>
      </c>
      <c r="N44" s="144"/>
    </row>
    <row r="45" spans="1:14" ht="31.5">
      <c r="A45" s="88" t="s">
        <v>98</v>
      </c>
      <c r="B45" s="89" t="s">
        <v>99</v>
      </c>
      <c r="C45" s="159">
        <f>-47925</f>
        <v>-47925</v>
      </c>
      <c r="D45" s="160">
        <f>-30100</f>
        <v>-30100</v>
      </c>
      <c r="E45" s="160"/>
      <c r="F45" s="159">
        <f>G45+J45</f>
        <v>0</v>
      </c>
      <c r="G45" s="160"/>
      <c r="H45" s="160"/>
      <c r="I45" s="160"/>
      <c r="J45" s="160"/>
      <c r="K45" s="160"/>
      <c r="L45" s="160"/>
      <c r="M45" s="159">
        <f t="shared" si="9"/>
        <v>-47925</v>
      </c>
      <c r="N45" s="144"/>
    </row>
    <row r="46" spans="1:14" ht="16.5">
      <c r="A46" s="88" t="s">
        <v>102</v>
      </c>
      <c r="B46" s="89" t="s">
        <v>103</v>
      </c>
      <c r="C46" s="159">
        <f>C47+C48</f>
        <v>-171000</v>
      </c>
      <c r="D46" s="159">
        <f t="shared" ref="D46:L46" si="11">D47+D48</f>
        <v>0</v>
      </c>
      <c r="E46" s="159">
        <f t="shared" si="11"/>
        <v>0</v>
      </c>
      <c r="F46" s="159">
        <f t="shared" si="11"/>
        <v>0</v>
      </c>
      <c r="G46" s="159">
        <f t="shared" si="11"/>
        <v>0</v>
      </c>
      <c r="H46" s="159">
        <f t="shared" si="11"/>
        <v>0</v>
      </c>
      <c r="I46" s="159">
        <f t="shared" si="11"/>
        <v>0</v>
      </c>
      <c r="J46" s="159">
        <f t="shared" si="11"/>
        <v>0</v>
      </c>
      <c r="K46" s="159">
        <f t="shared" si="11"/>
        <v>0</v>
      </c>
      <c r="L46" s="159">
        <f t="shared" si="11"/>
        <v>0</v>
      </c>
      <c r="M46" s="159">
        <f t="shared" si="9"/>
        <v>-171000</v>
      </c>
      <c r="N46" s="144"/>
    </row>
    <row r="47" spans="1:14" ht="47.25">
      <c r="A47" s="88"/>
      <c r="B47" s="97" t="s">
        <v>104</v>
      </c>
      <c r="C47" s="159">
        <v>-110000</v>
      </c>
      <c r="D47" s="160"/>
      <c r="E47" s="160"/>
      <c r="F47" s="159"/>
      <c r="G47" s="160"/>
      <c r="H47" s="160"/>
      <c r="I47" s="160"/>
      <c r="J47" s="160"/>
      <c r="K47" s="160"/>
      <c r="L47" s="160"/>
      <c r="M47" s="159">
        <f t="shared" si="9"/>
        <v>-110000</v>
      </c>
      <c r="N47" s="144"/>
    </row>
    <row r="48" spans="1:14" ht="31.5">
      <c r="A48" s="88"/>
      <c r="B48" s="97" t="s">
        <v>105</v>
      </c>
      <c r="C48" s="159">
        <v>-61000</v>
      </c>
      <c r="D48" s="160"/>
      <c r="E48" s="160"/>
      <c r="F48" s="159"/>
      <c r="G48" s="160"/>
      <c r="H48" s="160"/>
      <c r="I48" s="160"/>
      <c r="J48" s="160"/>
      <c r="K48" s="160"/>
      <c r="L48" s="160"/>
      <c r="M48" s="159">
        <f t="shared" si="9"/>
        <v>-61000</v>
      </c>
      <c r="N48" s="144"/>
    </row>
    <row r="49" spans="1:14" ht="31.5" customHeight="1">
      <c r="A49" s="141" t="s">
        <v>252</v>
      </c>
      <c r="B49" s="155" t="s">
        <v>253</v>
      </c>
      <c r="C49" s="143">
        <f t="shared" ref="C49:M49" si="12">C50+C57</f>
        <v>139937.79</v>
      </c>
      <c r="D49" s="143">
        <f t="shared" si="12"/>
        <v>31487</v>
      </c>
      <c r="E49" s="143">
        <f t="shared" si="12"/>
        <v>0</v>
      </c>
      <c r="F49" s="143">
        <f t="shared" si="12"/>
        <v>110062.20999999999</v>
      </c>
      <c r="G49" s="143">
        <f t="shared" si="12"/>
        <v>0</v>
      </c>
      <c r="H49" s="143">
        <f t="shared" si="12"/>
        <v>0</v>
      </c>
      <c r="I49" s="143">
        <f t="shared" si="12"/>
        <v>0</v>
      </c>
      <c r="J49" s="143">
        <f t="shared" si="12"/>
        <v>110062.20999999999</v>
      </c>
      <c r="K49" s="143">
        <f t="shared" si="12"/>
        <v>110062.20999999999</v>
      </c>
      <c r="L49" s="143">
        <f t="shared" si="12"/>
        <v>110062.20999999999</v>
      </c>
      <c r="M49" s="143">
        <f t="shared" si="12"/>
        <v>250000</v>
      </c>
      <c r="N49" s="144"/>
    </row>
    <row r="50" spans="1:14" ht="31.5" customHeight="1">
      <c r="A50" s="161" t="s">
        <v>254</v>
      </c>
      <c r="B50" s="162" t="s">
        <v>255</v>
      </c>
      <c r="C50" s="150">
        <f>C51+C52+C53+C56</f>
        <v>-21614.5</v>
      </c>
      <c r="D50" s="150">
        <f t="shared" ref="D50:M50" si="13">D51+D52+D53+D56</f>
        <v>6187</v>
      </c>
      <c r="E50" s="150">
        <f t="shared" si="13"/>
        <v>0</v>
      </c>
      <c r="F50" s="150">
        <f t="shared" si="13"/>
        <v>0</v>
      </c>
      <c r="G50" s="150">
        <f t="shared" si="13"/>
        <v>0</v>
      </c>
      <c r="H50" s="150">
        <f t="shared" si="13"/>
        <v>0</v>
      </c>
      <c r="I50" s="150">
        <f t="shared" si="13"/>
        <v>0</v>
      </c>
      <c r="J50" s="150">
        <f t="shared" si="13"/>
        <v>0</v>
      </c>
      <c r="K50" s="150">
        <f t="shared" si="13"/>
        <v>0</v>
      </c>
      <c r="L50" s="150">
        <f t="shared" si="13"/>
        <v>0</v>
      </c>
      <c r="M50" s="150">
        <f t="shared" si="13"/>
        <v>-21614.5</v>
      </c>
      <c r="N50" s="144"/>
    </row>
    <row r="51" spans="1:14" ht="31.5" customHeight="1">
      <c r="A51" s="88" t="s">
        <v>141</v>
      </c>
      <c r="B51" s="97" t="s">
        <v>142</v>
      </c>
      <c r="C51" s="150">
        <v>-2500</v>
      </c>
      <c r="D51" s="147">
        <v>3087</v>
      </c>
      <c r="E51" s="147">
        <v>-2500</v>
      </c>
      <c r="F51" s="150"/>
      <c r="G51" s="150"/>
      <c r="H51" s="150"/>
      <c r="I51" s="150"/>
      <c r="J51" s="150"/>
      <c r="K51" s="150"/>
      <c r="L51" s="150"/>
      <c r="M51" s="150">
        <f t="shared" ref="M51:M62" si="14">C51+F51</f>
        <v>-2500</v>
      </c>
      <c r="N51" s="144"/>
    </row>
    <row r="52" spans="1:14" ht="31.5" customHeight="1">
      <c r="A52" s="88" t="s">
        <v>147</v>
      </c>
      <c r="B52" s="97" t="s">
        <v>148</v>
      </c>
      <c r="C52" s="150">
        <v>43019.5</v>
      </c>
      <c r="D52" s="150"/>
      <c r="E52" s="150"/>
      <c r="F52" s="150"/>
      <c r="G52" s="150"/>
      <c r="H52" s="150"/>
      <c r="I52" s="150"/>
      <c r="J52" s="150"/>
      <c r="K52" s="150"/>
      <c r="L52" s="150"/>
      <c r="M52" s="150">
        <f t="shared" si="14"/>
        <v>43019.5</v>
      </c>
      <c r="N52" s="144"/>
    </row>
    <row r="53" spans="1:14" ht="16.5">
      <c r="A53" s="88" t="s">
        <v>149</v>
      </c>
      <c r="B53" s="97" t="s">
        <v>150</v>
      </c>
      <c r="C53" s="150">
        <f>C54+C55</f>
        <v>12940</v>
      </c>
      <c r="D53" s="150">
        <f t="shared" ref="D53:L53" si="15">D54+D55</f>
        <v>3100</v>
      </c>
      <c r="E53" s="150">
        <f t="shared" si="15"/>
        <v>2500</v>
      </c>
      <c r="F53" s="150">
        <f t="shared" si="15"/>
        <v>0</v>
      </c>
      <c r="G53" s="150">
        <f t="shared" si="15"/>
        <v>0</v>
      </c>
      <c r="H53" s="150">
        <f t="shared" si="15"/>
        <v>0</v>
      </c>
      <c r="I53" s="150">
        <f t="shared" si="15"/>
        <v>0</v>
      </c>
      <c r="J53" s="150">
        <f t="shared" si="15"/>
        <v>0</v>
      </c>
      <c r="K53" s="150">
        <f t="shared" si="15"/>
        <v>0</v>
      </c>
      <c r="L53" s="150">
        <f t="shared" si="15"/>
        <v>0</v>
      </c>
      <c r="M53" s="150">
        <f t="shared" si="14"/>
        <v>12940</v>
      </c>
      <c r="N53" s="144"/>
    </row>
    <row r="54" spans="1:14" ht="78.75">
      <c r="A54" s="88" t="s">
        <v>45</v>
      </c>
      <c r="B54" s="97" t="s">
        <v>151</v>
      </c>
      <c r="C54" s="150">
        <v>12940</v>
      </c>
      <c r="D54" s="147">
        <v>1000</v>
      </c>
      <c r="E54" s="147">
        <v>2500</v>
      </c>
      <c r="F54" s="150"/>
      <c r="G54" s="150"/>
      <c r="H54" s="150"/>
      <c r="I54" s="150"/>
      <c r="J54" s="150"/>
      <c r="K54" s="150"/>
      <c r="L54" s="150"/>
      <c r="M54" s="150">
        <f t="shared" si="14"/>
        <v>12940</v>
      </c>
      <c r="N54" s="144"/>
    </row>
    <row r="55" spans="1:14" ht="47.25">
      <c r="A55" s="88"/>
      <c r="B55" s="97" t="s">
        <v>152</v>
      </c>
      <c r="C55" s="150"/>
      <c r="D55" s="147">
        <v>2100</v>
      </c>
      <c r="E55" s="147"/>
      <c r="F55" s="150"/>
      <c r="G55" s="150"/>
      <c r="H55" s="150"/>
      <c r="I55" s="150"/>
      <c r="J55" s="150"/>
      <c r="K55" s="150"/>
      <c r="L55" s="150"/>
      <c r="M55" s="150"/>
      <c r="N55" s="144"/>
    </row>
    <row r="56" spans="1:14" ht="110.25">
      <c r="A56" s="88" t="s">
        <v>153</v>
      </c>
      <c r="B56" s="97" t="s">
        <v>154</v>
      </c>
      <c r="C56" s="150">
        <v>-75074</v>
      </c>
      <c r="D56" s="150"/>
      <c r="E56" s="150"/>
      <c r="F56" s="150"/>
      <c r="G56" s="150"/>
      <c r="H56" s="150"/>
      <c r="I56" s="150"/>
      <c r="J56" s="150"/>
      <c r="K56" s="150"/>
      <c r="L56" s="150"/>
      <c r="M56" s="150">
        <f t="shared" si="14"/>
        <v>-75074</v>
      </c>
      <c r="N56" s="144"/>
    </row>
    <row r="57" spans="1:14" ht="16.5">
      <c r="A57" s="161" t="s">
        <v>168</v>
      </c>
      <c r="B57" s="162" t="s">
        <v>169</v>
      </c>
      <c r="C57" s="163">
        <f>C58+C59+C60+C61+C62</f>
        <v>161552.29</v>
      </c>
      <c r="D57" s="163">
        <f t="shared" ref="D57:L57" si="16">D58+D59+D60+D61+D62</f>
        <v>25300</v>
      </c>
      <c r="E57" s="163">
        <f t="shared" si="16"/>
        <v>0</v>
      </c>
      <c r="F57" s="163">
        <f t="shared" si="16"/>
        <v>110062.20999999999</v>
      </c>
      <c r="G57" s="163">
        <f t="shared" si="16"/>
        <v>0</v>
      </c>
      <c r="H57" s="163">
        <f t="shared" si="16"/>
        <v>0</v>
      </c>
      <c r="I57" s="163">
        <f t="shared" si="16"/>
        <v>0</v>
      </c>
      <c r="J57" s="163">
        <f t="shared" si="16"/>
        <v>110062.20999999999</v>
      </c>
      <c r="K57" s="163">
        <f t="shared" si="16"/>
        <v>110062.20999999999</v>
      </c>
      <c r="L57" s="163">
        <f t="shared" si="16"/>
        <v>110062.20999999999</v>
      </c>
      <c r="M57" s="150">
        <f t="shared" si="14"/>
        <v>271614.5</v>
      </c>
      <c r="N57" s="144"/>
    </row>
    <row r="58" spans="1:14" ht="31.5">
      <c r="A58" s="88" t="s">
        <v>170</v>
      </c>
      <c r="B58" s="97" t="s">
        <v>171</v>
      </c>
      <c r="C58" s="163">
        <v>14000</v>
      </c>
      <c r="D58" s="163"/>
      <c r="E58" s="163"/>
      <c r="F58" s="163"/>
      <c r="G58" s="163"/>
      <c r="H58" s="163"/>
      <c r="I58" s="163"/>
      <c r="J58" s="163"/>
      <c r="K58" s="163"/>
      <c r="L58" s="163"/>
      <c r="M58" s="150">
        <f t="shared" si="14"/>
        <v>14000</v>
      </c>
      <c r="N58" s="144"/>
    </row>
    <row r="59" spans="1:14" ht="47.25">
      <c r="A59" s="88" t="s">
        <v>172</v>
      </c>
      <c r="B59" s="97" t="s">
        <v>173</v>
      </c>
      <c r="C59" s="163">
        <f>-41000-6500-30000</f>
        <v>-77500</v>
      </c>
      <c r="D59" s="163"/>
      <c r="E59" s="164"/>
      <c r="F59" s="163">
        <f>G59+J59</f>
        <v>54362.21</v>
      </c>
      <c r="G59" s="163"/>
      <c r="H59" s="163"/>
      <c r="I59" s="163"/>
      <c r="J59" s="164">
        <v>54362.21</v>
      </c>
      <c r="K59" s="164">
        <v>54362.21</v>
      </c>
      <c r="L59" s="164">
        <v>54362.21</v>
      </c>
      <c r="M59" s="150">
        <f t="shared" si="14"/>
        <v>-23137.79</v>
      </c>
      <c r="N59" s="144"/>
    </row>
    <row r="60" spans="1:14" ht="47.25">
      <c r="A60" s="88" t="s">
        <v>174</v>
      </c>
      <c r="B60" s="97" t="s">
        <v>175</v>
      </c>
      <c r="C60" s="163">
        <f>-162908.71+30000</f>
        <v>-132908.71</v>
      </c>
      <c r="D60" s="163"/>
      <c r="E60" s="164"/>
      <c r="F60" s="163"/>
      <c r="G60" s="163"/>
      <c r="H60" s="163"/>
      <c r="I60" s="163"/>
      <c r="J60" s="164"/>
      <c r="K60" s="164"/>
      <c r="L60" s="164"/>
      <c r="M60" s="150">
        <f t="shared" si="14"/>
        <v>-132908.71</v>
      </c>
      <c r="N60" s="144"/>
    </row>
    <row r="61" spans="1:14" ht="16.5">
      <c r="A61" s="99" t="s">
        <v>176</v>
      </c>
      <c r="B61" s="100" t="s">
        <v>150</v>
      </c>
      <c r="C61" s="163">
        <v>414661</v>
      </c>
      <c r="D61" s="163"/>
      <c r="E61" s="163"/>
      <c r="F61" s="163"/>
      <c r="G61" s="163"/>
      <c r="H61" s="163"/>
      <c r="I61" s="163"/>
      <c r="J61" s="163"/>
      <c r="K61" s="163"/>
      <c r="L61" s="163"/>
      <c r="M61" s="150">
        <f t="shared" si="14"/>
        <v>414661</v>
      </c>
      <c r="N61" s="144"/>
    </row>
    <row r="62" spans="1:14" ht="63">
      <c r="A62" s="88" t="s">
        <v>177</v>
      </c>
      <c r="B62" s="97" t="s">
        <v>178</v>
      </c>
      <c r="C62" s="163">
        <v>-56700</v>
      </c>
      <c r="D62" s="164">
        <v>25300</v>
      </c>
      <c r="E62" s="163"/>
      <c r="F62" s="163">
        <f>G62+J62</f>
        <v>55700</v>
      </c>
      <c r="G62" s="163"/>
      <c r="H62" s="163"/>
      <c r="I62" s="163"/>
      <c r="J62" s="164">
        <v>55700</v>
      </c>
      <c r="K62" s="164">
        <v>55700</v>
      </c>
      <c r="L62" s="164">
        <v>55700</v>
      </c>
      <c r="M62" s="150">
        <f t="shared" si="14"/>
        <v>-1000</v>
      </c>
      <c r="N62" s="144"/>
    </row>
    <row r="63" spans="1:14" s="157" customFormat="1" ht="31.5">
      <c r="A63" s="141" t="s">
        <v>256</v>
      </c>
      <c r="B63" s="155" t="s">
        <v>257</v>
      </c>
      <c r="C63" s="143">
        <f>C68+C64</f>
        <v>1231920</v>
      </c>
      <c r="D63" s="143">
        <f t="shared" ref="D63:L63" si="17">D68+D64</f>
        <v>-468513.34</v>
      </c>
      <c r="E63" s="143">
        <f t="shared" si="17"/>
        <v>960993.02</v>
      </c>
      <c r="F63" s="143">
        <f t="shared" si="17"/>
        <v>229785</v>
      </c>
      <c r="G63" s="143">
        <f t="shared" si="17"/>
        <v>0</v>
      </c>
      <c r="H63" s="143">
        <f t="shared" si="17"/>
        <v>0</v>
      </c>
      <c r="I63" s="143">
        <f t="shared" si="17"/>
        <v>0</v>
      </c>
      <c r="J63" s="143">
        <f t="shared" si="17"/>
        <v>229785</v>
      </c>
      <c r="K63" s="143">
        <f t="shared" si="17"/>
        <v>229785</v>
      </c>
      <c r="L63" s="143">
        <f t="shared" si="17"/>
        <v>229785</v>
      </c>
      <c r="M63" s="143">
        <f>C63+F63</f>
        <v>1461705</v>
      </c>
      <c r="N63" s="144"/>
    </row>
    <row r="64" spans="1:14" s="157" customFormat="1" ht="16.5">
      <c r="A64" s="151" t="s">
        <v>258</v>
      </c>
      <c r="B64" s="152" t="s">
        <v>259</v>
      </c>
      <c r="C64" s="150">
        <f>C65+C67+C66</f>
        <v>-456920</v>
      </c>
      <c r="D64" s="150">
        <f t="shared" ref="D64:M64" si="18">D65+D67+D66</f>
        <v>10880</v>
      </c>
      <c r="E64" s="150">
        <f t="shared" si="18"/>
        <v>0</v>
      </c>
      <c r="F64" s="150">
        <f t="shared" si="18"/>
        <v>-271315</v>
      </c>
      <c r="G64" s="150">
        <f t="shared" si="18"/>
        <v>0</v>
      </c>
      <c r="H64" s="150">
        <f t="shared" si="18"/>
        <v>0</v>
      </c>
      <c r="I64" s="150">
        <f t="shared" si="18"/>
        <v>0</v>
      </c>
      <c r="J64" s="150">
        <f t="shared" si="18"/>
        <v>-271315</v>
      </c>
      <c r="K64" s="150">
        <f t="shared" si="18"/>
        <v>-271315</v>
      </c>
      <c r="L64" s="150">
        <f t="shared" si="18"/>
        <v>-271315</v>
      </c>
      <c r="M64" s="150">
        <f t="shared" si="18"/>
        <v>-728235</v>
      </c>
      <c r="N64" s="144"/>
    </row>
    <row r="65" spans="1:16" s="157" customFormat="1" ht="31.5">
      <c r="A65" s="94" t="s">
        <v>96</v>
      </c>
      <c r="B65" s="95" t="s">
        <v>97</v>
      </c>
      <c r="C65" s="150">
        <v>-364800</v>
      </c>
      <c r="D65" s="150"/>
      <c r="E65" s="150"/>
      <c r="F65" s="150">
        <f>G65+J65</f>
        <v>-271315</v>
      </c>
      <c r="G65" s="150"/>
      <c r="H65" s="150"/>
      <c r="I65" s="150"/>
      <c r="J65" s="165">
        <f>-260000-11315</f>
        <v>-271315</v>
      </c>
      <c r="K65" s="165">
        <f>-260000-11315</f>
        <v>-271315</v>
      </c>
      <c r="L65" s="165">
        <f>-260000-11315</f>
        <v>-271315</v>
      </c>
      <c r="M65" s="150">
        <f>C65+F65</f>
        <v>-636115</v>
      </c>
      <c r="N65" s="144"/>
    </row>
    <row r="66" spans="1:16" s="157" customFormat="1" ht="78.75">
      <c r="A66" s="88" t="s">
        <v>260</v>
      </c>
      <c r="B66" s="96" t="s">
        <v>261</v>
      </c>
      <c r="C66" s="150">
        <v>-106920</v>
      </c>
      <c r="D66" s="166"/>
      <c r="E66" s="166"/>
      <c r="F66" s="166"/>
      <c r="G66" s="166"/>
      <c r="H66" s="166"/>
      <c r="I66" s="166"/>
      <c r="J66" s="167"/>
      <c r="K66" s="167"/>
      <c r="L66" s="167"/>
      <c r="M66" s="150">
        <f>C66+F66</f>
        <v>-106920</v>
      </c>
      <c r="N66" s="144"/>
    </row>
    <row r="67" spans="1:16" s="157" customFormat="1" ht="31.5">
      <c r="A67" s="88" t="s">
        <v>100</v>
      </c>
      <c r="B67" s="96" t="s">
        <v>101</v>
      </c>
      <c r="C67" s="150">
        <v>14800</v>
      </c>
      <c r="D67" s="165">
        <v>10880</v>
      </c>
      <c r="E67" s="166"/>
      <c r="F67" s="166"/>
      <c r="G67" s="166"/>
      <c r="H67" s="166"/>
      <c r="I67" s="166"/>
      <c r="J67" s="166"/>
      <c r="K67" s="166"/>
      <c r="L67" s="166"/>
      <c r="M67" s="150">
        <f>C67+F67</f>
        <v>14800</v>
      </c>
      <c r="N67" s="144"/>
    </row>
    <row r="68" spans="1:16" s="157" customFormat="1" ht="16.5">
      <c r="A68" s="74" t="s">
        <v>262</v>
      </c>
      <c r="B68" s="168" t="s">
        <v>263</v>
      </c>
      <c r="C68" s="159">
        <f>C69+C70+C74+C75+C77+C78+C80+C81+C83+C84+C82</f>
        <v>1688840</v>
      </c>
      <c r="D68" s="159">
        <f t="shared" ref="D68:L68" si="19">D69+D70+D74+D75+D77+D78+D80+D81+D83+D84+D82</f>
        <v>-479393.34</v>
      </c>
      <c r="E68" s="159">
        <f t="shared" si="19"/>
        <v>960993.02</v>
      </c>
      <c r="F68" s="159">
        <f t="shared" si="19"/>
        <v>501100</v>
      </c>
      <c r="G68" s="159">
        <f t="shared" si="19"/>
        <v>0</v>
      </c>
      <c r="H68" s="159">
        <f t="shared" si="19"/>
        <v>0</v>
      </c>
      <c r="I68" s="159">
        <f t="shared" si="19"/>
        <v>0</v>
      </c>
      <c r="J68" s="159">
        <f t="shared" si="19"/>
        <v>501100</v>
      </c>
      <c r="K68" s="159">
        <f t="shared" si="19"/>
        <v>501100</v>
      </c>
      <c r="L68" s="159">
        <f t="shared" si="19"/>
        <v>501100</v>
      </c>
      <c r="M68" s="150">
        <f>C68+F68</f>
        <v>2189940</v>
      </c>
      <c r="N68" s="144"/>
      <c r="O68" s="169"/>
      <c r="P68" s="169"/>
    </row>
    <row r="69" spans="1:16" ht="16.5">
      <c r="A69" s="88" t="s">
        <v>108</v>
      </c>
      <c r="B69" s="95" t="s">
        <v>109</v>
      </c>
      <c r="C69" s="159">
        <f>784000</f>
        <v>784000</v>
      </c>
      <c r="D69" s="170"/>
      <c r="E69" s="170">
        <v>711000</v>
      </c>
      <c r="F69" s="150">
        <f>G69+J69</f>
        <v>0</v>
      </c>
      <c r="G69" s="170"/>
      <c r="H69" s="170"/>
      <c r="I69" s="170"/>
      <c r="J69" s="170"/>
      <c r="K69" s="170"/>
      <c r="L69" s="170"/>
      <c r="M69" s="159">
        <f t="shared" ref="M69:M84" si="20">SUM(F69,C69)</f>
        <v>784000</v>
      </c>
      <c r="N69" s="144"/>
    </row>
    <row r="70" spans="1:16" ht="94.5">
      <c r="A70" s="88" t="s">
        <v>110</v>
      </c>
      <c r="B70" s="96" t="s">
        <v>111</v>
      </c>
      <c r="C70" s="159">
        <f>92320+C71+C72+C73+318148</f>
        <v>327268</v>
      </c>
      <c r="D70" s="170">
        <f>-454293.34+D71+D72+D73+221900</f>
        <v>-232393.34000000003</v>
      </c>
      <c r="E70" s="170">
        <f>-39258+E71+E72+E73-12200-0.98-110000</f>
        <v>-161458.98000000001</v>
      </c>
      <c r="F70" s="150">
        <f>G70+J70</f>
        <v>399600</v>
      </c>
      <c r="G70" s="170"/>
      <c r="H70" s="170"/>
      <c r="I70" s="170"/>
      <c r="J70" s="170">
        <v>399600</v>
      </c>
      <c r="K70" s="170">
        <v>399600</v>
      </c>
      <c r="L70" s="170">
        <v>399600</v>
      </c>
      <c r="M70" s="159">
        <f t="shared" si="20"/>
        <v>726868</v>
      </c>
      <c r="N70" s="144"/>
    </row>
    <row r="71" spans="1:16" ht="53.25" customHeight="1">
      <c r="A71" s="88" t="s">
        <v>45</v>
      </c>
      <c r="B71" s="96" t="s">
        <v>112</v>
      </c>
      <c r="C71" s="159">
        <v>-28200</v>
      </c>
      <c r="D71" s="170"/>
      <c r="E71" s="170"/>
      <c r="F71" s="150"/>
      <c r="G71" s="170"/>
      <c r="H71" s="170"/>
      <c r="I71" s="170"/>
      <c r="J71" s="170"/>
      <c r="K71" s="170"/>
      <c r="L71" s="170"/>
      <c r="M71" s="159">
        <f t="shared" si="20"/>
        <v>-28200</v>
      </c>
      <c r="N71" s="144"/>
    </row>
    <row r="72" spans="1:16" ht="47.25">
      <c r="A72" s="88"/>
      <c r="B72" s="96" t="s">
        <v>113</v>
      </c>
      <c r="C72" s="159">
        <v>-25000</v>
      </c>
      <c r="D72" s="170"/>
      <c r="E72" s="170"/>
      <c r="F72" s="150"/>
      <c r="G72" s="170"/>
      <c r="H72" s="170"/>
      <c r="I72" s="170"/>
      <c r="J72" s="170"/>
      <c r="K72" s="170"/>
      <c r="L72" s="170"/>
      <c r="M72" s="159">
        <f t="shared" si="20"/>
        <v>-25000</v>
      </c>
      <c r="N72" s="144"/>
    </row>
    <row r="73" spans="1:16" ht="47.25">
      <c r="A73" s="88"/>
      <c r="B73" s="96" t="s">
        <v>114</v>
      </c>
      <c r="C73" s="159">
        <v>-30000</v>
      </c>
      <c r="D73" s="170"/>
      <c r="E73" s="170"/>
      <c r="F73" s="150"/>
      <c r="G73" s="170"/>
      <c r="H73" s="170"/>
      <c r="I73" s="170"/>
      <c r="J73" s="170"/>
      <c r="K73" s="170"/>
      <c r="L73" s="170"/>
      <c r="M73" s="159">
        <f t="shared" si="20"/>
        <v>-30000</v>
      </c>
      <c r="N73" s="144"/>
    </row>
    <row r="74" spans="1:16" ht="31.5">
      <c r="A74" s="88" t="s">
        <v>115</v>
      </c>
      <c r="B74" s="96" t="s">
        <v>116</v>
      </c>
      <c r="C74" s="159">
        <v>80000</v>
      </c>
      <c r="D74" s="171"/>
      <c r="E74" s="170">
        <v>80000</v>
      </c>
      <c r="F74" s="166"/>
      <c r="G74" s="171"/>
      <c r="H74" s="171"/>
      <c r="I74" s="171"/>
      <c r="J74" s="171"/>
      <c r="K74" s="171"/>
      <c r="L74" s="171"/>
      <c r="M74" s="159">
        <f t="shared" si="20"/>
        <v>80000</v>
      </c>
      <c r="N74" s="144"/>
    </row>
    <row r="75" spans="1:16" ht="31.5">
      <c r="A75" s="88" t="s">
        <v>117</v>
      </c>
      <c r="B75" s="96" t="s">
        <v>118</v>
      </c>
      <c r="C75" s="159">
        <f>157000+C76</f>
        <v>84000</v>
      </c>
      <c r="D75" s="170">
        <f>-50000+D76</f>
        <v>-104000</v>
      </c>
      <c r="E75" s="170">
        <f>55000+E76</f>
        <v>55000</v>
      </c>
      <c r="F75" s="150"/>
      <c r="G75" s="170"/>
      <c r="H75" s="170"/>
      <c r="I75" s="170"/>
      <c r="J75" s="170"/>
      <c r="K75" s="170"/>
      <c r="L75" s="170"/>
      <c r="M75" s="159">
        <f t="shared" si="20"/>
        <v>84000</v>
      </c>
      <c r="N75" s="144"/>
    </row>
    <row r="76" spans="1:16" ht="47.25">
      <c r="A76" s="88" t="s">
        <v>45</v>
      </c>
      <c r="B76" s="96" t="s">
        <v>119</v>
      </c>
      <c r="C76" s="159">
        <v>-73000</v>
      </c>
      <c r="D76" s="170">
        <v>-54000</v>
      </c>
      <c r="E76" s="170"/>
      <c r="F76" s="150"/>
      <c r="G76" s="170"/>
      <c r="H76" s="170"/>
      <c r="I76" s="170"/>
      <c r="J76" s="170"/>
      <c r="K76" s="170"/>
      <c r="L76" s="170"/>
      <c r="M76" s="159">
        <f t="shared" si="20"/>
        <v>-73000</v>
      </c>
      <c r="N76" s="144"/>
    </row>
    <row r="77" spans="1:16" ht="31.5">
      <c r="A77" s="88" t="s">
        <v>120</v>
      </c>
      <c r="B77" s="96" t="s">
        <v>121</v>
      </c>
      <c r="C77" s="172"/>
      <c r="D77" s="170">
        <v>-44000</v>
      </c>
      <c r="E77" s="171"/>
      <c r="F77" s="166"/>
      <c r="G77" s="171"/>
      <c r="H77" s="171"/>
      <c r="I77" s="171"/>
      <c r="J77" s="171"/>
      <c r="K77" s="171"/>
      <c r="L77" s="171"/>
      <c r="M77" s="159">
        <f t="shared" si="20"/>
        <v>0</v>
      </c>
      <c r="N77" s="144"/>
    </row>
    <row r="78" spans="1:16" ht="16.5">
      <c r="A78" s="99" t="s">
        <v>122</v>
      </c>
      <c r="B78" s="173" t="s">
        <v>123</v>
      </c>
      <c r="C78" s="159">
        <f>50000+C79-40000</f>
        <v>-10000</v>
      </c>
      <c r="D78" s="170">
        <v>-40000</v>
      </c>
      <c r="E78" s="170">
        <v>130000</v>
      </c>
      <c r="F78" s="159">
        <f>G78+J78</f>
        <v>0</v>
      </c>
      <c r="G78" s="170"/>
      <c r="H78" s="170"/>
      <c r="I78" s="170"/>
      <c r="J78" s="170"/>
      <c r="K78" s="170"/>
      <c r="L78" s="170"/>
      <c r="M78" s="159">
        <f t="shared" si="20"/>
        <v>-10000</v>
      </c>
      <c r="N78" s="144"/>
    </row>
    <row r="79" spans="1:16" ht="34.5" customHeight="1">
      <c r="A79" s="99" t="s">
        <v>45</v>
      </c>
      <c r="B79" s="96" t="s">
        <v>124</v>
      </c>
      <c r="C79" s="159">
        <v>-20000</v>
      </c>
      <c r="D79" s="170"/>
      <c r="E79" s="170"/>
      <c r="F79" s="159"/>
      <c r="G79" s="170"/>
      <c r="H79" s="170"/>
      <c r="I79" s="170"/>
      <c r="J79" s="170"/>
      <c r="K79" s="170"/>
      <c r="L79" s="170"/>
      <c r="M79" s="159"/>
      <c r="N79" s="144"/>
    </row>
    <row r="80" spans="1:16" ht="63">
      <c r="A80" s="88" t="s">
        <v>125</v>
      </c>
      <c r="B80" s="96" t="s">
        <v>126</v>
      </c>
      <c r="C80" s="159">
        <f>240000+165020</f>
        <v>405020</v>
      </c>
      <c r="D80" s="160">
        <v>-80000</v>
      </c>
      <c r="E80" s="160">
        <v>215000</v>
      </c>
      <c r="F80" s="159">
        <f>G80+J80</f>
        <v>71500</v>
      </c>
      <c r="G80" s="159"/>
      <c r="H80" s="159"/>
      <c r="I80" s="159"/>
      <c r="J80" s="174">
        <v>71500</v>
      </c>
      <c r="K80" s="174">
        <v>71500</v>
      </c>
      <c r="L80" s="174">
        <v>71500</v>
      </c>
      <c r="M80" s="159">
        <f t="shared" si="20"/>
        <v>476520</v>
      </c>
      <c r="N80" s="144"/>
    </row>
    <row r="81" spans="1:28" ht="31.5">
      <c r="A81" s="88" t="s">
        <v>127</v>
      </c>
      <c r="B81" s="96" t="s">
        <v>128</v>
      </c>
      <c r="C81" s="159">
        <v>37000</v>
      </c>
      <c r="D81" s="160">
        <v>28000</v>
      </c>
      <c r="E81" s="160"/>
      <c r="F81" s="159">
        <f>G81+J81</f>
        <v>0</v>
      </c>
      <c r="G81" s="159"/>
      <c r="H81" s="159"/>
      <c r="I81" s="159"/>
      <c r="J81" s="159"/>
      <c r="K81" s="159"/>
      <c r="L81" s="159"/>
      <c r="M81" s="159">
        <f t="shared" si="20"/>
        <v>37000</v>
      </c>
      <c r="N81" s="144"/>
    </row>
    <row r="82" spans="1:28" ht="31.5">
      <c r="A82" s="88" t="s">
        <v>129</v>
      </c>
      <c r="B82" s="96" t="s">
        <v>130</v>
      </c>
      <c r="C82" s="159">
        <v>-25400</v>
      </c>
      <c r="D82" s="160"/>
      <c r="E82" s="160">
        <v>-25400</v>
      </c>
      <c r="F82" s="159"/>
      <c r="G82" s="159"/>
      <c r="H82" s="159"/>
      <c r="I82" s="159"/>
      <c r="J82" s="159"/>
      <c r="K82" s="159"/>
      <c r="L82" s="159"/>
      <c r="M82" s="159">
        <f t="shared" si="20"/>
        <v>-25400</v>
      </c>
      <c r="N82" s="144"/>
    </row>
    <row r="83" spans="1:28" ht="31.5">
      <c r="A83" s="88" t="s">
        <v>131</v>
      </c>
      <c r="B83" s="96" t="s">
        <v>132</v>
      </c>
      <c r="C83" s="175">
        <f>53500-12900</f>
        <v>40600</v>
      </c>
      <c r="D83" s="174"/>
      <c r="E83" s="174">
        <v>13500</v>
      </c>
      <c r="F83" s="159">
        <f>G83+J83</f>
        <v>0</v>
      </c>
      <c r="G83" s="174"/>
      <c r="H83" s="174"/>
      <c r="I83" s="174"/>
      <c r="J83" s="174"/>
      <c r="K83" s="174"/>
      <c r="L83" s="174"/>
      <c r="M83" s="159">
        <f t="shared" si="20"/>
        <v>40600</v>
      </c>
      <c r="N83" s="144"/>
    </row>
    <row r="84" spans="1:28" ht="16.5">
      <c r="A84" s="99" t="s">
        <v>133</v>
      </c>
      <c r="B84" s="100" t="s">
        <v>134</v>
      </c>
      <c r="C84" s="159">
        <f>30000-63648</f>
        <v>-33648</v>
      </c>
      <c r="D84" s="160">
        <v>-7000</v>
      </c>
      <c r="E84" s="174">
        <v>-56648</v>
      </c>
      <c r="F84" s="159">
        <f>G84+J84</f>
        <v>30000</v>
      </c>
      <c r="G84" s="159"/>
      <c r="H84" s="159"/>
      <c r="I84" s="159"/>
      <c r="J84" s="174">
        <v>30000</v>
      </c>
      <c r="K84" s="174">
        <v>30000</v>
      </c>
      <c r="L84" s="174">
        <v>30000</v>
      </c>
      <c r="M84" s="159">
        <f t="shared" si="20"/>
        <v>-3648</v>
      </c>
      <c r="N84" s="144"/>
    </row>
    <row r="85" spans="1:28" s="157" customFormat="1" ht="47.25">
      <c r="A85" s="141" t="s">
        <v>264</v>
      </c>
      <c r="B85" s="155" t="s">
        <v>265</v>
      </c>
      <c r="C85" s="143">
        <f>C86</f>
        <v>66175.38</v>
      </c>
      <c r="D85" s="143">
        <f t="shared" ref="D85:L85" si="21">D86</f>
        <v>98500</v>
      </c>
      <c r="E85" s="143">
        <f t="shared" si="21"/>
        <v>-318500</v>
      </c>
      <c r="F85" s="143">
        <f t="shared" si="21"/>
        <v>93215</v>
      </c>
      <c r="G85" s="143">
        <f t="shared" si="21"/>
        <v>0</v>
      </c>
      <c r="H85" s="143">
        <f t="shared" si="21"/>
        <v>0</v>
      </c>
      <c r="I85" s="143">
        <f t="shared" si="21"/>
        <v>0</v>
      </c>
      <c r="J85" s="143">
        <f t="shared" si="21"/>
        <v>93215</v>
      </c>
      <c r="K85" s="143">
        <f t="shared" si="21"/>
        <v>93215</v>
      </c>
      <c r="L85" s="143">
        <f t="shared" si="21"/>
        <v>93215</v>
      </c>
      <c r="M85" s="143">
        <f>C85+F85</f>
        <v>159390.38</v>
      </c>
      <c r="N85" s="144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</row>
    <row r="86" spans="1:28" s="157" customFormat="1" ht="31.5">
      <c r="A86" s="148" t="s">
        <v>266</v>
      </c>
      <c r="B86" s="149" t="s">
        <v>267</v>
      </c>
      <c r="C86" s="150">
        <f>C87+C90+C91+C92+C93+C94</f>
        <v>66175.38</v>
      </c>
      <c r="D86" s="150">
        <f t="shared" ref="D86:L86" si="22">D87+D90+D91+D92+D93+D94</f>
        <v>98500</v>
      </c>
      <c r="E86" s="150">
        <f t="shared" si="22"/>
        <v>-318500</v>
      </c>
      <c r="F86" s="150">
        <f t="shared" si="22"/>
        <v>93215</v>
      </c>
      <c r="G86" s="150">
        <f t="shared" si="22"/>
        <v>0</v>
      </c>
      <c r="H86" s="150">
        <f t="shared" si="22"/>
        <v>0</v>
      </c>
      <c r="I86" s="150">
        <f t="shared" si="22"/>
        <v>0</v>
      </c>
      <c r="J86" s="150">
        <f t="shared" si="22"/>
        <v>93215</v>
      </c>
      <c r="K86" s="150">
        <f t="shared" si="22"/>
        <v>93215</v>
      </c>
      <c r="L86" s="150">
        <f t="shared" si="22"/>
        <v>93215</v>
      </c>
      <c r="M86" s="150">
        <f>C86+F86</f>
        <v>159390.38</v>
      </c>
      <c r="N86" s="144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</row>
    <row r="87" spans="1:28" s="157" customFormat="1" ht="30">
      <c r="A87" s="88" t="s">
        <v>137</v>
      </c>
      <c r="B87" s="102" t="s">
        <v>138</v>
      </c>
      <c r="C87" s="150">
        <f>C88</f>
        <v>200000</v>
      </c>
      <c r="D87" s="150"/>
      <c r="E87" s="150"/>
      <c r="F87" s="150"/>
      <c r="G87" s="150"/>
      <c r="H87" s="150"/>
      <c r="I87" s="150"/>
      <c r="J87" s="150"/>
      <c r="K87" s="150"/>
      <c r="L87" s="150"/>
      <c r="M87" s="150">
        <f t="shared" ref="M87:M94" si="23">C87+F87</f>
        <v>200000</v>
      </c>
      <c r="N87" s="144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</row>
    <row r="88" spans="1:28" s="157" customFormat="1" ht="16.5">
      <c r="A88" s="88" t="s">
        <v>45</v>
      </c>
      <c r="B88" s="102" t="s">
        <v>139</v>
      </c>
      <c r="C88" s="150">
        <v>200000</v>
      </c>
      <c r="D88" s="150"/>
      <c r="E88" s="150"/>
      <c r="F88" s="150"/>
      <c r="G88" s="150"/>
      <c r="H88" s="150"/>
      <c r="I88" s="150"/>
      <c r="J88" s="150"/>
      <c r="K88" s="150"/>
      <c r="L88" s="150"/>
      <c r="M88" s="150">
        <f t="shared" si="23"/>
        <v>200000</v>
      </c>
      <c r="N88" s="144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</row>
    <row r="89" spans="1:28" s="157" customFormat="1" ht="16.5">
      <c r="A89" s="88"/>
      <c r="B89" s="102" t="s">
        <v>140</v>
      </c>
      <c r="C89" s="150">
        <v>40000</v>
      </c>
      <c r="D89" s="150"/>
      <c r="E89" s="150"/>
      <c r="F89" s="150"/>
      <c r="G89" s="150"/>
      <c r="H89" s="150"/>
      <c r="I89" s="150"/>
      <c r="J89" s="150"/>
      <c r="K89" s="150"/>
      <c r="L89" s="150"/>
      <c r="M89" s="150">
        <f t="shared" si="23"/>
        <v>40000</v>
      </c>
      <c r="N89" s="144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</row>
    <row r="90" spans="1:28" s="157" customFormat="1" ht="31.5">
      <c r="A90" s="88" t="s">
        <v>143</v>
      </c>
      <c r="B90" s="103" t="s">
        <v>144</v>
      </c>
      <c r="C90" s="150">
        <v>-4000</v>
      </c>
      <c r="D90" s="150"/>
      <c r="E90" s="150"/>
      <c r="F90" s="150">
        <f>G90+J90</f>
        <v>4000</v>
      </c>
      <c r="G90" s="150"/>
      <c r="H90" s="150"/>
      <c r="I90" s="150"/>
      <c r="J90" s="147">
        <v>4000</v>
      </c>
      <c r="K90" s="147">
        <v>4000</v>
      </c>
      <c r="L90" s="147">
        <v>4000</v>
      </c>
      <c r="M90" s="150">
        <f t="shared" si="23"/>
        <v>0</v>
      </c>
      <c r="N90" s="144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</row>
    <row r="91" spans="1:28" s="157" customFormat="1" ht="47.25">
      <c r="A91" s="88" t="s">
        <v>145</v>
      </c>
      <c r="B91" s="103" t="s">
        <v>146</v>
      </c>
      <c r="C91" s="150"/>
      <c r="D91" s="147">
        <v>36900</v>
      </c>
      <c r="E91" s="147">
        <f>-24800-278600</f>
        <v>-303400</v>
      </c>
      <c r="F91" s="150"/>
      <c r="G91" s="150"/>
      <c r="H91" s="150"/>
      <c r="I91" s="150"/>
      <c r="J91" s="150"/>
      <c r="K91" s="150"/>
      <c r="L91" s="150"/>
      <c r="M91" s="150">
        <f t="shared" si="23"/>
        <v>0</v>
      </c>
      <c r="N91" s="144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</row>
    <row r="92" spans="1:28" ht="47.25">
      <c r="A92" s="88" t="s">
        <v>155</v>
      </c>
      <c r="B92" s="103" t="s">
        <v>156</v>
      </c>
      <c r="C92" s="177">
        <f>-17000-23609.62</f>
        <v>-40609.619999999995</v>
      </c>
      <c r="D92" s="178"/>
      <c r="E92" s="178"/>
      <c r="F92" s="115">
        <f>G92+J92</f>
        <v>0</v>
      </c>
      <c r="G92" s="178"/>
      <c r="H92" s="178"/>
      <c r="I92" s="178"/>
      <c r="J92" s="178"/>
      <c r="K92" s="178"/>
      <c r="L92" s="178"/>
      <c r="M92" s="150">
        <f t="shared" si="23"/>
        <v>-40609.619999999995</v>
      </c>
      <c r="N92" s="144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</row>
    <row r="93" spans="1:28" ht="30">
      <c r="A93" s="88" t="s">
        <v>157</v>
      </c>
      <c r="B93" s="102" t="s">
        <v>158</v>
      </c>
      <c r="C93" s="177">
        <v>-89215</v>
      </c>
      <c r="D93" s="178">
        <v>49500</v>
      </c>
      <c r="E93" s="178"/>
      <c r="F93" s="177">
        <f>G93+J93</f>
        <v>89215</v>
      </c>
      <c r="G93" s="178"/>
      <c r="H93" s="178"/>
      <c r="I93" s="178"/>
      <c r="J93" s="178">
        <v>89215</v>
      </c>
      <c r="K93" s="178">
        <v>89215</v>
      </c>
      <c r="L93" s="178">
        <v>89215</v>
      </c>
      <c r="M93" s="150">
        <f t="shared" si="23"/>
        <v>0</v>
      </c>
      <c r="N93" s="144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</row>
    <row r="94" spans="1:28" ht="16.5">
      <c r="A94" s="88" t="s">
        <v>159</v>
      </c>
      <c r="B94" s="102" t="s">
        <v>160</v>
      </c>
      <c r="C94" s="177"/>
      <c r="D94" s="178">
        <v>12100</v>
      </c>
      <c r="E94" s="178">
        <v>-15100</v>
      </c>
      <c r="F94" s="177"/>
      <c r="G94" s="178"/>
      <c r="H94" s="178"/>
      <c r="I94" s="178"/>
      <c r="J94" s="178"/>
      <c r="K94" s="178"/>
      <c r="L94" s="178"/>
      <c r="M94" s="150">
        <f t="shared" si="23"/>
        <v>0</v>
      </c>
      <c r="N94" s="144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</row>
    <row r="95" spans="1:28" ht="31.5">
      <c r="A95" s="141" t="s">
        <v>268</v>
      </c>
      <c r="B95" s="155" t="s">
        <v>269</v>
      </c>
      <c r="C95" s="143">
        <f>C96</f>
        <v>0</v>
      </c>
      <c r="D95" s="143">
        <f t="shared" ref="D95:L96" si="24">D96</f>
        <v>31548.31</v>
      </c>
      <c r="E95" s="143">
        <f t="shared" si="24"/>
        <v>25371.72</v>
      </c>
      <c r="F95" s="143">
        <f t="shared" si="24"/>
        <v>0</v>
      </c>
      <c r="G95" s="143">
        <f t="shared" si="24"/>
        <v>0</v>
      </c>
      <c r="H95" s="143">
        <f t="shared" si="24"/>
        <v>0</v>
      </c>
      <c r="I95" s="143">
        <f t="shared" si="24"/>
        <v>0</v>
      </c>
      <c r="J95" s="143">
        <f t="shared" si="24"/>
        <v>0</v>
      </c>
      <c r="K95" s="143">
        <f t="shared" si="24"/>
        <v>0</v>
      </c>
      <c r="L95" s="143">
        <f t="shared" si="24"/>
        <v>0</v>
      </c>
      <c r="M95" s="143">
        <f>C95+F95</f>
        <v>0</v>
      </c>
      <c r="N95" s="144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</row>
    <row r="96" spans="1:28" ht="31.5">
      <c r="A96" s="148" t="s">
        <v>234</v>
      </c>
      <c r="B96" s="149" t="s">
        <v>235</v>
      </c>
      <c r="C96" s="177">
        <f>C97</f>
        <v>0</v>
      </c>
      <c r="D96" s="177">
        <f t="shared" si="24"/>
        <v>31548.31</v>
      </c>
      <c r="E96" s="177">
        <f t="shared" si="24"/>
        <v>25371.72</v>
      </c>
      <c r="F96" s="177">
        <f t="shared" si="24"/>
        <v>0</v>
      </c>
      <c r="G96" s="177">
        <f t="shared" si="24"/>
        <v>0</v>
      </c>
      <c r="H96" s="177">
        <f t="shared" si="24"/>
        <v>0</v>
      </c>
      <c r="I96" s="177">
        <f t="shared" si="24"/>
        <v>0</v>
      </c>
      <c r="J96" s="177">
        <f t="shared" si="24"/>
        <v>0</v>
      </c>
      <c r="K96" s="177">
        <f t="shared" si="24"/>
        <v>0</v>
      </c>
      <c r="L96" s="177">
        <f t="shared" si="24"/>
        <v>0</v>
      </c>
      <c r="M96" s="150">
        <f>C96+F96</f>
        <v>0</v>
      </c>
      <c r="N96" s="144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</row>
    <row r="97" spans="1:28" ht="63">
      <c r="A97" s="88" t="s">
        <v>270</v>
      </c>
      <c r="B97" s="97" t="s">
        <v>142</v>
      </c>
      <c r="C97" s="180"/>
      <c r="D97" s="178">
        <v>31548.31</v>
      </c>
      <c r="E97" s="178">
        <v>25371.72</v>
      </c>
      <c r="F97" s="180"/>
      <c r="G97" s="181"/>
      <c r="H97" s="181"/>
      <c r="I97" s="181"/>
      <c r="J97" s="181"/>
      <c r="K97" s="181"/>
      <c r="L97" s="181"/>
      <c r="M97" s="150">
        <f>C97+F97</f>
        <v>0</v>
      </c>
      <c r="N97" s="144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</row>
    <row r="98" spans="1:28" ht="31.5">
      <c r="A98" s="141" t="s">
        <v>271</v>
      </c>
      <c r="B98" s="155" t="s">
        <v>272</v>
      </c>
      <c r="C98" s="143">
        <f>C99</f>
        <v>140000</v>
      </c>
      <c r="D98" s="143">
        <f t="shared" ref="D98:L98" si="25">D99</f>
        <v>0</v>
      </c>
      <c r="E98" s="143">
        <f t="shared" si="25"/>
        <v>5650</v>
      </c>
      <c r="F98" s="143">
        <f t="shared" si="25"/>
        <v>-140000</v>
      </c>
      <c r="G98" s="143">
        <f t="shared" si="25"/>
        <v>0</v>
      </c>
      <c r="H98" s="143">
        <f t="shared" si="25"/>
        <v>0</v>
      </c>
      <c r="I98" s="143">
        <f t="shared" si="25"/>
        <v>0</v>
      </c>
      <c r="J98" s="143">
        <f t="shared" si="25"/>
        <v>-140000</v>
      </c>
      <c r="K98" s="143">
        <f t="shared" si="25"/>
        <v>-140000</v>
      </c>
      <c r="L98" s="143">
        <f t="shared" si="25"/>
        <v>-140000</v>
      </c>
      <c r="M98" s="143">
        <f>C98+F98</f>
        <v>0</v>
      </c>
      <c r="N98" s="144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</row>
    <row r="99" spans="1:28" ht="16.5">
      <c r="A99" s="74" t="s">
        <v>162</v>
      </c>
      <c r="B99" s="182" t="s">
        <v>163</v>
      </c>
      <c r="C99" s="177">
        <f>C100+C101</f>
        <v>140000</v>
      </c>
      <c r="D99" s="177">
        <f t="shared" ref="D99:L99" si="26">D100+D101</f>
        <v>0</v>
      </c>
      <c r="E99" s="177">
        <f t="shared" si="26"/>
        <v>5650</v>
      </c>
      <c r="F99" s="177">
        <f t="shared" si="26"/>
        <v>-140000</v>
      </c>
      <c r="G99" s="177">
        <f t="shared" si="26"/>
        <v>0</v>
      </c>
      <c r="H99" s="177">
        <f t="shared" si="26"/>
        <v>0</v>
      </c>
      <c r="I99" s="177">
        <f t="shared" si="26"/>
        <v>0</v>
      </c>
      <c r="J99" s="177">
        <f t="shared" si="26"/>
        <v>-140000</v>
      </c>
      <c r="K99" s="177">
        <f t="shared" si="26"/>
        <v>-140000</v>
      </c>
      <c r="L99" s="177">
        <f t="shared" si="26"/>
        <v>-140000</v>
      </c>
      <c r="M99" s="150"/>
      <c r="N99" s="144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</row>
    <row r="100" spans="1:28" ht="16.5">
      <c r="A100" s="99" t="s">
        <v>164</v>
      </c>
      <c r="B100" s="100" t="s">
        <v>165</v>
      </c>
      <c r="C100" s="115">
        <v>140000</v>
      </c>
      <c r="D100" s="178"/>
      <c r="E100" s="178">
        <v>3650</v>
      </c>
      <c r="F100" s="115">
        <f>G100+J100</f>
        <v>-140000</v>
      </c>
      <c r="G100" s="178"/>
      <c r="H100" s="178"/>
      <c r="I100" s="178"/>
      <c r="J100" s="178">
        <v>-140000</v>
      </c>
      <c r="K100" s="178">
        <v>-140000</v>
      </c>
      <c r="L100" s="170">
        <v>-140000</v>
      </c>
      <c r="M100" s="150">
        <f t="shared" ref="M100:M130" si="27">C100+F100</f>
        <v>0</v>
      </c>
      <c r="N100" s="144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</row>
    <row r="101" spans="1:28" ht="16.5">
      <c r="A101" s="99" t="s">
        <v>166</v>
      </c>
      <c r="B101" s="100" t="s">
        <v>167</v>
      </c>
      <c r="C101" s="177"/>
      <c r="D101" s="178"/>
      <c r="E101" s="178">
        <v>2000</v>
      </c>
      <c r="F101" s="115"/>
      <c r="G101" s="178"/>
      <c r="H101" s="178"/>
      <c r="I101" s="178"/>
      <c r="J101" s="178"/>
      <c r="K101" s="178"/>
      <c r="L101" s="170"/>
      <c r="M101" s="150">
        <f t="shared" si="27"/>
        <v>0</v>
      </c>
      <c r="N101" s="144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</row>
    <row r="102" spans="1:28" ht="47.25">
      <c r="A102" s="141" t="s">
        <v>273</v>
      </c>
      <c r="B102" s="155" t="s">
        <v>274</v>
      </c>
      <c r="C102" s="143">
        <f>C103</f>
        <v>0</v>
      </c>
      <c r="D102" s="143">
        <f t="shared" ref="D102:L103" si="28">D103</f>
        <v>0</v>
      </c>
      <c r="E102" s="143">
        <f t="shared" si="28"/>
        <v>0</v>
      </c>
      <c r="F102" s="143">
        <f t="shared" si="28"/>
        <v>10000</v>
      </c>
      <c r="G102" s="143">
        <f t="shared" si="28"/>
        <v>0</v>
      </c>
      <c r="H102" s="143">
        <f t="shared" si="28"/>
        <v>0</v>
      </c>
      <c r="I102" s="143">
        <f t="shared" si="28"/>
        <v>0</v>
      </c>
      <c r="J102" s="143">
        <f t="shared" si="28"/>
        <v>10000</v>
      </c>
      <c r="K102" s="143">
        <f t="shared" si="28"/>
        <v>10000</v>
      </c>
      <c r="L102" s="143">
        <f t="shared" si="28"/>
        <v>60000</v>
      </c>
      <c r="M102" s="143">
        <f t="shared" si="27"/>
        <v>10000</v>
      </c>
      <c r="N102" s="144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</row>
    <row r="103" spans="1:28" ht="16.5">
      <c r="A103" s="99" t="s">
        <v>275</v>
      </c>
      <c r="B103" s="100" t="s">
        <v>276</v>
      </c>
      <c r="C103" s="177">
        <f>C104</f>
        <v>0</v>
      </c>
      <c r="D103" s="177">
        <f t="shared" si="28"/>
        <v>0</v>
      </c>
      <c r="E103" s="177">
        <f t="shared" si="28"/>
        <v>0</v>
      </c>
      <c r="F103" s="177">
        <f t="shared" si="28"/>
        <v>10000</v>
      </c>
      <c r="G103" s="115">
        <f t="shared" si="28"/>
        <v>0</v>
      </c>
      <c r="H103" s="115">
        <f t="shared" si="28"/>
        <v>0</v>
      </c>
      <c r="I103" s="115">
        <f t="shared" si="28"/>
        <v>0</v>
      </c>
      <c r="J103" s="115">
        <f t="shared" si="28"/>
        <v>10000</v>
      </c>
      <c r="K103" s="115">
        <f t="shared" si="28"/>
        <v>10000</v>
      </c>
      <c r="L103" s="115">
        <f t="shared" si="28"/>
        <v>60000</v>
      </c>
      <c r="M103" s="150">
        <f t="shared" si="27"/>
        <v>10000</v>
      </c>
      <c r="N103" s="144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</row>
    <row r="104" spans="1:28" ht="16.5">
      <c r="A104" s="88" t="s">
        <v>180</v>
      </c>
      <c r="B104" s="97" t="s">
        <v>181</v>
      </c>
      <c r="C104" s="177">
        <f>C106</f>
        <v>0</v>
      </c>
      <c r="D104" s="177">
        <f>D106</f>
        <v>0</v>
      </c>
      <c r="E104" s="177">
        <f>E106</f>
        <v>0</v>
      </c>
      <c r="F104" s="177">
        <f>F106+F105</f>
        <v>10000</v>
      </c>
      <c r="G104" s="170">
        <f t="shared" ref="G104:L104" si="29">G106+G105</f>
        <v>0</v>
      </c>
      <c r="H104" s="170">
        <f t="shared" si="29"/>
        <v>0</v>
      </c>
      <c r="I104" s="170">
        <f t="shared" si="29"/>
        <v>0</v>
      </c>
      <c r="J104" s="170">
        <f t="shared" si="29"/>
        <v>10000</v>
      </c>
      <c r="K104" s="170">
        <f t="shared" si="29"/>
        <v>10000</v>
      </c>
      <c r="L104" s="170">
        <f t="shared" si="29"/>
        <v>60000</v>
      </c>
      <c r="M104" s="150">
        <f t="shared" si="27"/>
        <v>10000</v>
      </c>
      <c r="N104" s="144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</row>
    <row r="105" spans="1:28" ht="93.75" customHeight="1">
      <c r="A105" s="88" t="s">
        <v>45</v>
      </c>
      <c r="B105" s="97" t="s">
        <v>182</v>
      </c>
      <c r="C105" s="177"/>
      <c r="D105" s="177"/>
      <c r="E105" s="177"/>
      <c r="F105" s="177">
        <f>G105+J105</f>
        <v>60000</v>
      </c>
      <c r="G105" s="177"/>
      <c r="H105" s="177"/>
      <c r="I105" s="177"/>
      <c r="J105" s="170">
        <v>60000</v>
      </c>
      <c r="K105" s="170">
        <v>60000</v>
      </c>
      <c r="L105" s="170">
        <v>60000</v>
      </c>
      <c r="M105" s="150">
        <f t="shared" si="27"/>
        <v>60000</v>
      </c>
      <c r="N105" s="144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</row>
    <row r="106" spans="1:28" ht="31.5">
      <c r="A106" s="88" t="s">
        <v>45</v>
      </c>
      <c r="B106" s="97" t="s">
        <v>183</v>
      </c>
      <c r="C106" s="177"/>
      <c r="D106" s="178"/>
      <c r="E106" s="178"/>
      <c r="F106" s="115">
        <f>G106+J106</f>
        <v>-50000</v>
      </c>
      <c r="G106" s="178"/>
      <c r="H106" s="178"/>
      <c r="I106" s="178"/>
      <c r="J106" s="178">
        <f>-100000+50000</f>
        <v>-50000</v>
      </c>
      <c r="K106" s="178">
        <f>-100000+50000</f>
        <v>-50000</v>
      </c>
      <c r="L106" s="170"/>
      <c r="M106" s="150">
        <f t="shared" si="27"/>
        <v>-50000</v>
      </c>
      <c r="N106" s="144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</row>
    <row r="107" spans="1:28" ht="47.25">
      <c r="A107" s="141" t="s">
        <v>277</v>
      </c>
      <c r="B107" s="155" t="s">
        <v>278</v>
      </c>
      <c r="C107" s="143">
        <f>C108</f>
        <v>0</v>
      </c>
      <c r="D107" s="143">
        <f t="shared" ref="D107:L110" si="30">D108</f>
        <v>0</v>
      </c>
      <c r="E107" s="143">
        <f t="shared" si="30"/>
        <v>0</v>
      </c>
      <c r="F107" s="143">
        <f t="shared" si="30"/>
        <v>283000</v>
      </c>
      <c r="G107" s="143">
        <f t="shared" si="30"/>
        <v>0</v>
      </c>
      <c r="H107" s="143">
        <f t="shared" si="30"/>
        <v>0</v>
      </c>
      <c r="I107" s="143">
        <f t="shared" si="30"/>
        <v>0</v>
      </c>
      <c r="J107" s="143">
        <f t="shared" si="30"/>
        <v>283000</v>
      </c>
      <c r="K107" s="143">
        <f t="shared" si="30"/>
        <v>283000</v>
      </c>
      <c r="L107" s="143">
        <f t="shared" si="30"/>
        <v>283000</v>
      </c>
      <c r="M107" s="143">
        <f>C107+F107</f>
        <v>283000</v>
      </c>
      <c r="N107" s="144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</row>
    <row r="108" spans="1:28" ht="31.5">
      <c r="A108" s="183" t="s">
        <v>279</v>
      </c>
      <c r="B108" s="184" t="s">
        <v>280</v>
      </c>
      <c r="C108" s="177">
        <f>C109</f>
        <v>0</v>
      </c>
      <c r="D108" s="177">
        <f t="shared" si="30"/>
        <v>0</v>
      </c>
      <c r="E108" s="177">
        <f t="shared" si="30"/>
        <v>0</v>
      </c>
      <c r="F108" s="177">
        <f t="shared" si="30"/>
        <v>283000</v>
      </c>
      <c r="G108" s="177">
        <f t="shared" si="30"/>
        <v>0</v>
      </c>
      <c r="H108" s="177">
        <f t="shared" si="30"/>
        <v>0</v>
      </c>
      <c r="I108" s="177">
        <f t="shared" si="30"/>
        <v>0</v>
      </c>
      <c r="J108" s="177">
        <f t="shared" si="30"/>
        <v>283000</v>
      </c>
      <c r="K108" s="177">
        <f t="shared" si="30"/>
        <v>283000</v>
      </c>
      <c r="L108" s="177">
        <f t="shared" si="30"/>
        <v>283000</v>
      </c>
      <c r="M108" s="150">
        <f>C108+F108</f>
        <v>283000</v>
      </c>
      <c r="N108" s="144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</row>
    <row r="109" spans="1:28" ht="78.75" customHeight="1">
      <c r="A109" s="88">
        <v>180409</v>
      </c>
      <c r="B109" s="97" t="s">
        <v>194</v>
      </c>
      <c r="C109" s="177">
        <f>C110</f>
        <v>0</v>
      </c>
      <c r="D109" s="177">
        <f t="shared" si="30"/>
        <v>0</v>
      </c>
      <c r="E109" s="177">
        <f t="shared" si="30"/>
        <v>0</v>
      </c>
      <c r="F109" s="177">
        <f t="shared" si="30"/>
        <v>283000</v>
      </c>
      <c r="G109" s="177">
        <f t="shared" si="30"/>
        <v>0</v>
      </c>
      <c r="H109" s="177">
        <f t="shared" si="30"/>
        <v>0</v>
      </c>
      <c r="I109" s="177">
        <f t="shared" si="30"/>
        <v>0</v>
      </c>
      <c r="J109" s="170">
        <f t="shared" si="30"/>
        <v>283000</v>
      </c>
      <c r="K109" s="170">
        <f t="shared" si="30"/>
        <v>283000</v>
      </c>
      <c r="L109" s="170">
        <f t="shared" si="30"/>
        <v>283000</v>
      </c>
      <c r="M109" s="150">
        <f>C109+F109</f>
        <v>283000</v>
      </c>
      <c r="N109" s="144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</row>
    <row r="110" spans="1:28" ht="47.25">
      <c r="A110" s="88" t="s">
        <v>45</v>
      </c>
      <c r="B110" s="108" t="s">
        <v>195</v>
      </c>
      <c r="C110" s="177">
        <f>C111</f>
        <v>0</v>
      </c>
      <c r="D110" s="177">
        <f t="shared" si="30"/>
        <v>0</v>
      </c>
      <c r="E110" s="177">
        <f t="shared" si="30"/>
        <v>0</v>
      </c>
      <c r="F110" s="177">
        <f t="shared" si="30"/>
        <v>283000</v>
      </c>
      <c r="G110" s="177">
        <f t="shared" si="30"/>
        <v>0</v>
      </c>
      <c r="H110" s="177">
        <f t="shared" si="30"/>
        <v>0</v>
      </c>
      <c r="I110" s="177">
        <f t="shared" si="30"/>
        <v>0</v>
      </c>
      <c r="J110" s="170">
        <f t="shared" si="30"/>
        <v>283000</v>
      </c>
      <c r="K110" s="170">
        <f t="shared" si="30"/>
        <v>283000</v>
      </c>
      <c r="L110" s="170">
        <f t="shared" si="30"/>
        <v>283000</v>
      </c>
      <c r="M110" s="150">
        <f>C110+F110</f>
        <v>283000</v>
      </c>
      <c r="N110" s="144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</row>
    <row r="111" spans="1:28" ht="47.25">
      <c r="A111" s="88"/>
      <c r="B111" s="108" t="s">
        <v>197</v>
      </c>
      <c r="C111" s="177"/>
      <c r="D111" s="178"/>
      <c r="E111" s="178"/>
      <c r="F111" s="115">
        <f>G111+J111</f>
        <v>283000</v>
      </c>
      <c r="G111" s="178"/>
      <c r="H111" s="178"/>
      <c r="I111" s="178"/>
      <c r="J111" s="178">
        <v>283000</v>
      </c>
      <c r="K111" s="178">
        <v>283000</v>
      </c>
      <c r="L111" s="170">
        <v>283000</v>
      </c>
      <c r="M111" s="150">
        <f>C111+F111</f>
        <v>283000</v>
      </c>
      <c r="N111" s="144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</row>
    <row r="112" spans="1:28" ht="32.25" customHeight="1">
      <c r="A112" s="141" t="s">
        <v>281</v>
      </c>
      <c r="B112" s="155" t="s">
        <v>282</v>
      </c>
      <c r="C112" s="143">
        <f>C113</f>
        <v>-170000</v>
      </c>
      <c r="D112" s="143">
        <f t="shared" ref="D112:L113" si="31">D113</f>
        <v>0</v>
      </c>
      <c r="E112" s="143">
        <f t="shared" si="31"/>
        <v>0</v>
      </c>
      <c r="F112" s="143">
        <f t="shared" si="31"/>
        <v>0</v>
      </c>
      <c r="G112" s="143">
        <f t="shared" si="31"/>
        <v>0</v>
      </c>
      <c r="H112" s="143">
        <f t="shared" si="31"/>
        <v>0</v>
      </c>
      <c r="I112" s="143">
        <f t="shared" si="31"/>
        <v>0</v>
      </c>
      <c r="J112" s="143">
        <f t="shared" si="31"/>
        <v>0</v>
      </c>
      <c r="K112" s="143">
        <f t="shared" si="31"/>
        <v>0</v>
      </c>
      <c r="L112" s="143">
        <f t="shared" si="31"/>
        <v>0</v>
      </c>
      <c r="M112" s="143">
        <f t="shared" si="27"/>
        <v>-170000</v>
      </c>
      <c r="N112" s="144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</row>
    <row r="113" spans="1:28" ht="47.25">
      <c r="A113" s="74" t="s">
        <v>184</v>
      </c>
      <c r="B113" s="185" t="s">
        <v>185</v>
      </c>
      <c r="C113" s="177">
        <f>C114</f>
        <v>-170000</v>
      </c>
      <c r="D113" s="177">
        <f t="shared" si="31"/>
        <v>0</v>
      </c>
      <c r="E113" s="177">
        <f t="shared" si="31"/>
        <v>0</v>
      </c>
      <c r="F113" s="177">
        <f t="shared" si="31"/>
        <v>0</v>
      </c>
      <c r="G113" s="177">
        <f t="shared" si="31"/>
        <v>0</v>
      </c>
      <c r="H113" s="177">
        <f t="shared" si="31"/>
        <v>0</v>
      </c>
      <c r="I113" s="177">
        <f t="shared" si="31"/>
        <v>0</v>
      </c>
      <c r="J113" s="177">
        <f t="shared" si="31"/>
        <v>0</v>
      </c>
      <c r="K113" s="177">
        <f t="shared" si="31"/>
        <v>0</v>
      </c>
      <c r="L113" s="177">
        <f t="shared" si="31"/>
        <v>0</v>
      </c>
      <c r="M113" s="150">
        <f t="shared" si="27"/>
        <v>-170000</v>
      </c>
      <c r="N113" s="144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</row>
    <row r="114" spans="1:28" ht="63">
      <c r="A114" s="94">
        <v>160903</v>
      </c>
      <c r="B114" s="97" t="s">
        <v>186</v>
      </c>
      <c r="C114" s="115">
        <f>C115+C116</f>
        <v>-170000</v>
      </c>
      <c r="D114" s="178"/>
      <c r="E114" s="178"/>
      <c r="F114" s="115"/>
      <c r="G114" s="178"/>
      <c r="H114" s="178"/>
      <c r="I114" s="178"/>
      <c r="J114" s="178"/>
      <c r="K114" s="178"/>
      <c r="L114" s="170"/>
      <c r="M114" s="150">
        <f t="shared" si="27"/>
        <v>-170000</v>
      </c>
      <c r="N114" s="144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</row>
    <row r="115" spans="1:28" ht="45">
      <c r="A115" s="106" t="s">
        <v>45</v>
      </c>
      <c r="B115" s="102" t="s">
        <v>187</v>
      </c>
      <c r="C115" s="115">
        <v>-126500</v>
      </c>
      <c r="D115" s="178"/>
      <c r="E115" s="178"/>
      <c r="F115" s="115"/>
      <c r="G115" s="178"/>
      <c r="H115" s="178"/>
      <c r="I115" s="178"/>
      <c r="J115" s="178"/>
      <c r="K115" s="178"/>
      <c r="L115" s="170"/>
      <c r="M115" s="150">
        <f t="shared" si="27"/>
        <v>-126500</v>
      </c>
      <c r="N115" s="144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</row>
    <row r="116" spans="1:28" ht="30">
      <c r="A116" s="99"/>
      <c r="B116" s="102" t="s">
        <v>188</v>
      </c>
      <c r="C116" s="115">
        <v>-43500</v>
      </c>
      <c r="D116" s="178"/>
      <c r="E116" s="178"/>
      <c r="F116" s="115"/>
      <c r="G116" s="178"/>
      <c r="H116" s="178"/>
      <c r="I116" s="178"/>
      <c r="J116" s="178"/>
      <c r="K116" s="178"/>
      <c r="L116" s="170"/>
      <c r="M116" s="150">
        <f t="shared" si="27"/>
        <v>-43500</v>
      </c>
      <c r="N116" s="144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</row>
    <row r="117" spans="1:28" ht="63">
      <c r="A117" s="141" t="s">
        <v>283</v>
      </c>
      <c r="B117" s="155" t="s">
        <v>284</v>
      </c>
      <c r="C117" s="143">
        <f>C118</f>
        <v>-27888</v>
      </c>
      <c r="D117" s="143"/>
      <c r="E117" s="143"/>
      <c r="F117" s="143"/>
      <c r="G117" s="143"/>
      <c r="H117" s="143"/>
      <c r="I117" s="143"/>
      <c r="J117" s="143"/>
      <c r="K117" s="143"/>
      <c r="L117" s="143"/>
      <c r="M117" s="143">
        <f t="shared" si="27"/>
        <v>-27888</v>
      </c>
      <c r="N117" s="144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</row>
    <row r="118" spans="1:28" ht="38.25" customHeight="1">
      <c r="A118" s="186" t="s">
        <v>279</v>
      </c>
      <c r="B118" s="182" t="s">
        <v>280</v>
      </c>
      <c r="C118" s="177">
        <f>C119</f>
        <v>-27888</v>
      </c>
      <c r="D118" s="178"/>
      <c r="E118" s="178"/>
      <c r="F118" s="115"/>
      <c r="G118" s="178"/>
      <c r="H118" s="178"/>
      <c r="I118" s="178"/>
      <c r="J118" s="178"/>
      <c r="K118" s="178"/>
      <c r="L118" s="170"/>
      <c r="M118" s="150">
        <f t="shared" si="27"/>
        <v>-27888</v>
      </c>
      <c r="N118" s="144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</row>
    <row r="119" spans="1:28" ht="31.5">
      <c r="A119" s="110" t="s">
        <v>198</v>
      </c>
      <c r="B119" s="103" t="s">
        <v>199</v>
      </c>
      <c r="C119" s="115">
        <f>C120</f>
        <v>-27888</v>
      </c>
      <c r="D119" s="178"/>
      <c r="E119" s="178"/>
      <c r="F119" s="115"/>
      <c r="G119" s="178"/>
      <c r="H119" s="178"/>
      <c r="I119" s="178"/>
      <c r="J119" s="178"/>
      <c r="K119" s="178"/>
      <c r="L119" s="170"/>
      <c r="M119" s="150">
        <f t="shared" si="27"/>
        <v>-27888</v>
      </c>
      <c r="N119" s="144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</row>
    <row r="120" spans="1:28" ht="91.5" customHeight="1">
      <c r="A120" s="106" t="s">
        <v>45</v>
      </c>
      <c r="B120" s="107" t="s">
        <v>201</v>
      </c>
      <c r="C120" s="115">
        <v>-27888</v>
      </c>
      <c r="D120" s="178"/>
      <c r="E120" s="178"/>
      <c r="F120" s="115"/>
      <c r="G120" s="178"/>
      <c r="H120" s="178"/>
      <c r="I120" s="178"/>
      <c r="J120" s="178"/>
      <c r="K120" s="178"/>
      <c r="L120" s="170"/>
      <c r="M120" s="150">
        <f t="shared" si="27"/>
        <v>-27888</v>
      </c>
      <c r="N120" s="144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</row>
    <row r="121" spans="1:28" ht="47.25">
      <c r="A121" s="141" t="s">
        <v>285</v>
      </c>
      <c r="B121" s="155" t="s">
        <v>286</v>
      </c>
      <c r="C121" s="187">
        <f>C127+C122</f>
        <v>-855306</v>
      </c>
      <c r="D121" s="187">
        <f t="shared" ref="D121:L121" si="32">D127+D122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7">
        <f t="shared" si="32"/>
        <v>0</v>
      </c>
      <c r="L121" s="187">
        <f t="shared" si="32"/>
        <v>0</v>
      </c>
      <c r="M121" s="188">
        <f t="shared" si="27"/>
        <v>-855306</v>
      </c>
      <c r="N121" s="144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</row>
    <row r="122" spans="1:28" ht="31.5">
      <c r="A122" s="74" t="s">
        <v>279</v>
      </c>
      <c r="B122" s="182" t="s">
        <v>280</v>
      </c>
      <c r="C122" s="115">
        <f>C123+C125</f>
        <v>-115000</v>
      </c>
      <c r="D122" s="115"/>
      <c r="E122" s="115"/>
      <c r="F122" s="115"/>
      <c r="G122" s="115"/>
      <c r="H122" s="115"/>
      <c r="I122" s="115"/>
      <c r="J122" s="115"/>
      <c r="K122" s="115"/>
      <c r="L122" s="115"/>
      <c r="M122" s="177">
        <f t="shared" si="27"/>
        <v>-115000</v>
      </c>
      <c r="N122" s="144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</row>
    <row r="123" spans="1:28" ht="30">
      <c r="A123" s="104" t="s">
        <v>191</v>
      </c>
      <c r="B123" s="102" t="s">
        <v>192</v>
      </c>
      <c r="C123" s="115">
        <f>C124</f>
        <v>-90000</v>
      </c>
      <c r="D123" s="115"/>
      <c r="E123" s="115"/>
      <c r="F123" s="115"/>
      <c r="G123" s="115"/>
      <c r="H123" s="115"/>
      <c r="I123" s="115"/>
      <c r="J123" s="115"/>
      <c r="K123" s="115"/>
      <c r="L123" s="115"/>
      <c r="M123" s="177">
        <f t="shared" si="27"/>
        <v>-90000</v>
      </c>
      <c r="N123" s="144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</row>
    <row r="124" spans="1:28" ht="60">
      <c r="A124" s="106" t="s">
        <v>45</v>
      </c>
      <c r="B124" s="107" t="s">
        <v>193</v>
      </c>
      <c r="C124" s="115">
        <v>-90000</v>
      </c>
      <c r="D124" s="115"/>
      <c r="E124" s="115"/>
      <c r="F124" s="115"/>
      <c r="G124" s="115"/>
      <c r="H124" s="115"/>
      <c r="I124" s="115"/>
      <c r="J124" s="115"/>
      <c r="K124" s="115"/>
      <c r="L124" s="115"/>
      <c r="M124" s="177">
        <f t="shared" si="27"/>
        <v>-90000</v>
      </c>
      <c r="N124" s="144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</row>
    <row r="125" spans="1:28" ht="31.5">
      <c r="A125" s="110" t="s">
        <v>198</v>
      </c>
      <c r="B125" s="103" t="s">
        <v>199</v>
      </c>
      <c r="C125" s="115">
        <f>C126</f>
        <v>-25000</v>
      </c>
      <c r="D125" s="115"/>
      <c r="E125" s="115"/>
      <c r="F125" s="115"/>
      <c r="G125" s="115"/>
      <c r="H125" s="115"/>
      <c r="I125" s="115"/>
      <c r="J125" s="115"/>
      <c r="K125" s="115"/>
      <c r="L125" s="115"/>
      <c r="M125" s="177">
        <f t="shared" si="27"/>
        <v>-25000</v>
      </c>
      <c r="N125" s="144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</row>
    <row r="126" spans="1:28" ht="47.25">
      <c r="A126" s="110" t="s">
        <v>45</v>
      </c>
      <c r="B126" s="103" t="s">
        <v>202</v>
      </c>
      <c r="C126" s="115">
        <v>-25000</v>
      </c>
      <c r="D126" s="115"/>
      <c r="E126" s="115"/>
      <c r="F126" s="115"/>
      <c r="G126" s="115"/>
      <c r="H126" s="115"/>
      <c r="I126" s="115"/>
      <c r="J126" s="115"/>
      <c r="K126" s="115"/>
      <c r="L126" s="115"/>
      <c r="M126" s="177">
        <f t="shared" si="27"/>
        <v>-25000</v>
      </c>
      <c r="N126" s="144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</row>
    <row r="127" spans="1:28" ht="31.5">
      <c r="A127" s="74" t="s">
        <v>203</v>
      </c>
      <c r="B127" s="182" t="s">
        <v>204</v>
      </c>
      <c r="C127" s="115">
        <f>C128</f>
        <v>-740306</v>
      </c>
      <c r="D127" s="170"/>
      <c r="E127" s="170"/>
      <c r="F127" s="115"/>
      <c r="G127" s="189"/>
      <c r="H127" s="189"/>
      <c r="I127" s="189"/>
      <c r="J127" s="189"/>
      <c r="K127" s="189"/>
      <c r="L127" s="189"/>
      <c r="M127" s="177">
        <f t="shared" si="27"/>
        <v>-740306</v>
      </c>
      <c r="N127" s="144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</row>
    <row r="128" spans="1:28" ht="16.5">
      <c r="A128" s="99" t="s">
        <v>207</v>
      </c>
      <c r="B128" s="100" t="s">
        <v>150</v>
      </c>
      <c r="C128" s="177">
        <f>C129</f>
        <v>-740306</v>
      </c>
      <c r="D128" s="170"/>
      <c r="E128" s="170"/>
      <c r="F128" s="115"/>
      <c r="G128" s="189"/>
      <c r="H128" s="189"/>
      <c r="I128" s="189"/>
      <c r="J128" s="189"/>
      <c r="K128" s="189"/>
      <c r="L128" s="189"/>
      <c r="M128" s="177">
        <f t="shared" si="27"/>
        <v>-740306</v>
      </c>
      <c r="N128" s="144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</row>
    <row r="129" spans="1:28" ht="99.75" customHeight="1">
      <c r="A129" s="110" t="s">
        <v>45</v>
      </c>
      <c r="B129" s="103" t="s">
        <v>208</v>
      </c>
      <c r="C129" s="177">
        <f>-957000+216694</f>
        <v>-740306</v>
      </c>
      <c r="D129" s="170"/>
      <c r="E129" s="170"/>
      <c r="F129" s="115"/>
      <c r="G129" s="189"/>
      <c r="H129" s="189"/>
      <c r="I129" s="189"/>
      <c r="J129" s="189"/>
      <c r="K129" s="189"/>
      <c r="L129" s="189"/>
      <c r="M129" s="177">
        <f t="shared" si="27"/>
        <v>-740306</v>
      </c>
      <c r="N129" s="144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</row>
    <row r="130" spans="1:28" ht="31.5">
      <c r="A130" s="141" t="s">
        <v>287</v>
      </c>
      <c r="B130" s="155" t="s">
        <v>206</v>
      </c>
      <c r="C130" s="187">
        <f>1101928-180000-236520-150000-283000-18425-149480.44-50234</f>
        <v>34268.559999999998</v>
      </c>
      <c r="D130" s="187"/>
      <c r="E130" s="187"/>
      <c r="F130" s="187"/>
      <c r="G130" s="187"/>
      <c r="H130" s="187"/>
      <c r="I130" s="187"/>
      <c r="J130" s="187"/>
      <c r="K130" s="187"/>
      <c r="L130" s="187"/>
      <c r="M130" s="188">
        <f t="shared" si="27"/>
        <v>34268.559999999998</v>
      </c>
      <c r="N130" s="144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</row>
    <row r="131" spans="1:28" s="157" customFormat="1" ht="18.75">
      <c r="A131" s="190"/>
      <c r="B131" s="191" t="s">
        <v>209</v>
      </c>
      <c r="C131" s="192">
        <f>C19+C28+C34+C38+C49+C63+C85+C95+C98+C102+C112+C117+C121+C130+C107+C12</f>
        <v>-1636692.27</v>
      </c>
      <c r="D131" s="192">
        <f t="shared" ref="D131:M131" si="33">D19+D28+D34+D38+D49+D63+D85+D95+D98+D102+D112+D117+D121+D130+D107+D12</f>
        <v>-337078.03</v>
      </c>
      <c r="E131" s="192">
        <f t="shared" si="33"/>
        <v>362639.74</v>
      </c>
      <c r="F131" s="192">
        <f t="shared" si="33"/>
        <v>735542.64999999991</v>
      </c>
      <c r="G131" s="192">
        <f t="shared" si="33"/>
        <v>0</v>
      </c>
      <c r="H131" s="192">
        <f t="shared" si="33"/>
        <v>0</v>
      </c>
      <c r="I131" s="192">
        <f t="shared" si="33"/>
        <v>0</v>
      </c>
      <c r="J131" s="192">
        <f t="shared" si="33"/>
        <v>735542.64999999991</v>
      </c>
      <c r="K131" s="192">
        <f t="shared" si="33"/>
        <v>735542.64999999991</v>
      </c>
      <c r="L131" s="192">
        <f t="shared" si="33"/>
        <v>785542.64999999991</v>
      </c>
      <c r="M131" s="192">
        <f t="shared" si="33"/>
        <v>-901149.62000000011</v>
      </c>
      <c r="N131" s="144"/>
    </row>
    <row r="132" spans="1:28" s="157" customFormat="1" ht="16.5">
      <c r="A132" s="190"/>
      <c r="B132" s="191" t="s">
        <v>210</v>
      </c>
      <c r="C132" s="143">
        <f>C136+C148+C139+C145+C142+C133</f>
        <v>11928934</v>
      </c>
      <c r="D132" s="143">
        <f t="shared" ref="D132:M132" si="34">D136+D148+D139+D145+D142+D133</f>
        <v>0</v>
      </c>
      <c r="E132" s="143">
        <f t="shared" si="34"/>
        <v>0</v>
      </c>
      <c r="F132" s="143">
        <f t="shared" si="34"/>
        <v>86436406</v>
      </c>
      <c r="G132" s="143">
        <f t="shared" si="34"/>
        <v>85796100</v>
      </c>
      <c r="H132" s="143">
        <f t="shared" si="34"/>
        <v>0</v>
      </c>
      <c r="I132" s="143">
        <f t="shared" si="34"/>
        <v>0</v>
      </c>
      <c r="J132" s="143">
        <f t="shared" si="34"/>
        <v>640306</v>
      </c>
      <c r="K132" s="143">
        <f t="shared" si="34"/>
        <v>640306</v>
      </c>
      <c r="L132" s="143">
        <f t="shared" si="34"/>
        <v>640306</v>
      </c>
      <c r="M132" s="143">
        <f t="shared" si="34"/>
        <v>98365340</v>
      </c>
      <c r="N132" s="144"/>
    </row>
    <row r="133" spans="1:28" s="157" customFormat="1" ht="31.5">
      <c r="A133" s="141" t="s">
        <v>248</v>
      </c>
      <c r="B133" s="155" t="s">
        <v>249</v>
      </c>
      <c r="C133" s="143">
        <f>C134</f>
        <v>50234</v>
      </c>
      <c r="D133" s="143">
        <f t="shared" ref="D133:L134" si="35">D134</f>
        <v>0</v>
      </c>
      <c r="E133" s="143">
        <f t="shared" si="35"/>
        <v>0</v>
      </c>
      <c r="F133" s="143">
        <f t="shared" si="35"/>
        <v>0</v>
      </c>
      <c r="G133" s="143">
        <f t="shared" si="35"/>
        <v>0</v>
      </c>
      <c r="H133" s="143">
        <f t="shared" si="35"/>
        <v>0</v>
      </c>
      <c r="I133" s="143">
        <f t="shared" si="35"/>
        <v>0</v>
      </c>
      <c r="J133" s="143">
        <f t="shared" si="35"/>
        <v>0</v>
      </c>
      <c r="K133" s="143">
        <f t="shared" si="35"/>
        <v>0</v>
      </c>
      <c r="L133" s="143">
        <f t="shared" si="35"/>
        <v>0</v>
      </c>
      <c r="M133" s="143">
        <f t="shared" ref="M133:M147" si="36">C133+F133</f>
        <v>50234</v>
      </c>
      <c r="N133" s="144"/>
    </row>
    <row r="134" spans="1:28" s="157" customFormat="1" ht="31.5">
      <c r="A134" s="74" t="s">
        <v>203</v>
      </c>
      <c r="B134" s="182" t="s">
        <v>204</v>
      </c>
      <c r="C134" s="150">
        <f>C135</f>
        <v>50234</v>
      </c>
      <c r="D134" s="150">
        <f t="shared" si="35"/>
        <v>0</v>
      </c>
      <c r="E134" s="150">
        <f t="shared" si="35"/>
        <v>0</v>
      </c>
      <c r="F134" s="150">
        <f t="shared" si="35"/>
        <v>0</v>
      </c>
      <c r="G134" s="150">
        <f t="shared" si="35"/>
        <v>0</v>
      </c>
      <c r="H134" s="150">
        <f t="shared" si="35"/>
        <v>0</v>
      </c>
      <c r="I134" s="150">
        <f t="shared" si="35"/>
        <v>0</v>
      </c>
      <c r="J134" s="150">
        <f t="shared" si="35"/>
        <v>0</v>
      </c>
      <c r="K134" s="150">
        <f t="shared" si="35"/>
        <v>0</v>
      </c>
      <c r="L134" s="150">
        <f t="shared" si="35"/>
        <v>0</v>
      </c>
      <c r="M134" s="150">
        <f t="shared" si="36"/>
        <v>50234</v>
      </c>
      <c r="N134" s="144"/>
    </row>
    <row r="135" spans="1:28" s="157" customFormat="1" ht="63">
      <c r="A135" s="88" t="s">
        <v>211</v>
      </c>
      <c r="B135" s="116" t="s">
        <v>288</v>
      </c>
      <c r="C135" s="150">
        <v>50234</v>
      </c>
      <c r="D135" s="150"/>
      <c r="E135" s="150"/>
      <c r="F135" s="150"/>
      <c r="G135" s="150"/>
      <c r="H135" s="150"/>
      <c r="I135" s="150"/>
      <c r="J135" s="150"/>
      <c r="K135" s="150"/>
      <c r="L135" s="150"/>
      <c r="M135" s="150">
        <f t="shared" si="36"/>
        <v>50234</v>
      </c>
      <c r="N135" s="144"/>
    </row>
    <row r="136" spans="1:28" s="157" customFormat="1" ht="30.75" customHeight="1">
      <c r="A136" s="141" t="s">
        <v>252</v>
      </c>
      <c r="B136" s="155" t="s">
        <v>253</v>
      </c>
      <c r="C136" s="143">
        <f>C137</f>
        <v>0</v>
      </c>
      <c r="D136" s="143">
        <f t="shared" ref="D136:L137" si="37">D137</f>
        <v>0</v>
      </c>
      <c r="E136" s="143">
        <f t="shared" si="37"/>
        <v>0</v>
      </c>
      <c r="F136" s="143">
        <f t="shared" si="37"/>
        <v>-250000</v>
      </c>
      <c r="G136" s="143">
        <f t="shared" si="37"/>
        <v>0</v>
      </c>
      <c r="H136" s="143">
        <f t="shared" si="37"/>
        <v>0</v>
      </c>
      <c r="I136" s="143">
        <f t="shared" si="37"/>
        <v>0</v>
      </c>
      <c r="J136" s="143">
        <f t="shared" si="37"/>
        <v>-250000</v>
      </c>
      <c r="K136" s="143">
        <f t="shared" si="37"/>
        <v>-250000</v>
      </c>
      <c r="L136" s="143">
        <f t="shared" si="37"/>
        <v>-250000</v>
      </c>
      <c r="M136" s="143">
        <f t="shared" si="36"/>
        <v>-250000</v>
      </c>
      <c r="N136" s="144"/>
    </row>
    <row r="137" spans="1:28" s="157" customFormat="1" ht="31.5">
      <c r="A137" s="74" t="s">
        <v>203</v>
      </c>
      <c r="B137" s="182" t="s">
        <v>204</v>
      </c>
      <c r="C137" s="146">
        <f>C138</f>
        <v>0</v>
      </c>
      <c r="D137" s="147">
        <f t="shared" si="37"/>
        <v>0</v>
      </c>
      <c r="E137" s="147">
        <f t="shared" si="37"/>
        <v>0</v>
      </c>
      <c r="F137" s="146">
        <f t="shared" si="37"/>
        <v>-250000</v>
      </c>
      <c r="G137" s="147">
        <f t="shared" si="37"/>
        <v>0</v>
      </c>
      <c r="H137" s="147">
        <f t="shared" si="37"/>
        <v>0</v>
      </c>
      <c r="I137" s="147">
        <f t="shared" si="37"/>
        <v>0</v>
      </c>
      <c r="J137" s="146">
        <f t="shared" si="37"/>
        <v>-250000</v>
      </c>
      <c r="K137" s="146">
        <f t="shared" si="37"/>
        <v>-250000</v>
      </c>
      <c r="L137" s="146">
        <f t="shared" si="37"/>
        <v>-250000</v>
      </c>
      <c r="M137" s="150">
        <f t="shared" si="36"/>
        <v>-250000</v>
      </c>
      <c r="N137" s="144"/>
    </row>
    <row r="138" spans="1:28" s="157" customFormat="1" ht="47.25">
      <c r="A138" s="88" t="s">
        <v>211</v>
      </c>
      <c r="B138" s="116" t="s">
        <v>289</v>
      </c>
      <c r="C138" s="146"/>
      <c r="D138" s="150"/>
      <c r="E138" s="150"/>
      <c r="F138" s="150">
        <f>G138+J138</f>
        <v>-250000</v>
      </c>
      <c r="G138" s="150"/>
      <c r="H138" s="150"/>
      <c r="I138" s="150"/>
      <c r="J138" s="147">
        <v>-250000</v>
      </c>
      <c r="K138" s="147">
        <v>-250000</v>
      </c>
      <c r="L138" s="147">
        <v>-250000</v>
      </c>
      <c r="M138" s="150">
        <f t="shared" si="36"/>
        <v>-250000</v>
      </c>
      <c r="N138" s="144"/>
    </row>
    <row r="139" spans="1:28" s="157" customFormat="1" ht="31.5">
      <c r="A139" s="141" t="s">
        <v>256</v>
      </c>
      <c r="B139" s="155" t="s">
        <v>257</v>
      </c>
      <c r="C139" s="143">
        <f>C140</f>
        <v>180000</v>
      </c>
      <c r="D139" s="143"/>
      <c r="E139" s="143"/>
      <c r="F139" s="143"/>
      <c r="G139" s="143"/>
      <c r="H139" s="143"/>
      <c r="I139" s="143"/>
      <c r="J139" s="143"/>
      <c r="K139" s="143"/>
      <c r="L139" s="143"/>
      <c r="M139" s="143">
        <f t="shared" si="36"/>
        <v>180000</v>
      </c>
      <c r="N139" s="144"/>
    </row>
    <row r="140" spans="1:28" s="157" customFormat="1" ht="31.5">
      <c r="A140" s="74" t="s">
        <v>290</v>
      </c>
      <c r="B140" s="182" t="s">
        <v>291</v>
      </c>
      <c r="C140" s="146">
        <f>C141</f>
        <v>180000</v>
      </c>
      <c r="D140" s="147"/>
      <c r="E140" s="147"/>
      <c r="F140" s="146"/>
      <c r="G140" s="147"/>
      <c r="H140" s="147"/>
      <c r="I140" s="147"/>
      <c r="J140" s="147"/>
      <c r="K140" s="147"/>
      <c r="L140" s="147"/>
      <c r="M140" s="150">
        <f t="shared" si="36"/>
        <v>180000</v>
      </c>
      <c r="N140" s="144"/>
    </row>
    <row r="141" spans="1:28" s="157" customFormat="1" ht="63">
      <c r="A141" s="88" t="s">
        <v>211</v>
      </c>
      <c r="B141" s="116" t="s">
        <v>292</v>
      </c>
      <c r="C141" s="146">
        <v>180000</v>
      </c>
      <c r="D141" s="150"/>
      <c r="E141" s="150"/>
      <c r="F141" s="150"/>
      <c r="G141" s="150"/>
      <c r="H141" s="150"/>
      <c r="I141" s="150"/>
      <c r="J141" s="147"/>
      <c r="K141" s="147"/>
      <c r="L141" s="147"/>
      <c r="M141" s="150">
        <f t="shared" si="36"/>
        <v>180000</v>
      </c>
      <c r="N141" s="144"/>
    </row>
    <row r="142" spans="1:28" s="157" customFormat="1" ht="78.75">
      <c r="A142" s="141" t="s">
        <v>293</v>
      </c>
      <c r="B142" s="155" t="s">
        <v>294</v>
      </c>
      <c r="C142" s="187">
        <f>C143</f>
        <v>11698700</v>
      </c>
      <c r="D142" s="187">
        <f t="shared" ref="D142:L143" si="38">D143</f>
        <v>0</v>
      </c>
      <c r="E142" s="187">
        <f t="shared" si="38"/>
        <v>0</v>
      </c>
      <c r="F142" s="187">
        <f t="shared" si="38"/>
        <v>85796100</v>
      </c>
      <c r="G142" s="187">
        <f t="shared" si="38"/>
        <v>85796100</v>
      </c>
      <c r="H142" s="187">
        <f t="shared" si="38"/>
        <v>0</v>
      </c>
      <c r="I142" s="187">
        <f t="shared" si="38"/>
        <v>0</v>
      </c>
      <c r="J142" s="187">
        <f t="shared" si="38"/>
        <v>0</v>
      </c>
      <c r="K142" s="187">
        <f t="shared" si="38"/>
        <v>0</v>
      </c>
      <c r="L142" s="187">
        <f t="shared" si="38"/>
        <v>0</v>
      </c>
      <c r="M142" s="188">
        <f>C142+F142</f>
        <v>97494800</v>
      </c>
      <c r="N142" s="144"/>
    </row>
    <row r="143" spans="1:28" s="157" customFormat="1" ht="31.5">
      <c r="A143" s="74" t="s">
        <v>295</v>
      </c>
      <c r="B143" s="182" t="s">
        <v>296</v>
      </c>
      <c r="C143" s="146">
        <f>C144</f>
        <v>11698700</v>
      </c>
      <c r="D143" s="146">
        <f t="shared" si="38"/>
        <v>0</v>
      </c>
      <c r="E143" s="146">
        <f t="shared" si="38"/>
        <v>0</v>
      </c>
      <c r="F143" s="146">
        <f t="shared" si="38"/>
        <v>85796100</v>
      </c>
      <c r="G143" s="146">
        <f t="shared" si="38"/>
        <v>85796100</v>
      </c>
      <c r="H143" s="146">
        <f t="shared" si="38"/>
        <v>0</v>
      </c>
      <c r="I143" s="146">
        <f t="shared" si="38"/>
        <v>0</v>
      </c>
      <c r="J143" s="146">
        <f t="shared" si="38"/>
        <v>0</v>
      </c>
      <c r="K143" s="146">
        <f t="shared" si="38"/>
        <v>0</v>
      </c>
      <c r="L143" s="146">
        <f t="shared" si="38"/>
        <v>0</v>
      </c>
      <c r="M143" s="150">
        <f>C143+F143</f>
        <v>97494800</v>
      </c>
      <c r="N143" s="144"/>
    </row>
    <row r="144" spans="1:28" s="157" customFormat="1" ht="16.5">
      <c r="A144" s="88" t="s">
        <v>218</v>
      </c>
      <c r="B144" s="116" t="s">
        <v>56</v>
      </c>
      <c r="C144" s="146">
        <v>11698700</v>
      </c>
      <c r="D144" s="150"/>
      <c r="E144" s="150"/>
      <c r="F144" s="150">
        <f>G144+J144</f>
        <v>85796100</v>
      </c>
      <c r="G144" s="147">
        <v>85796100</v>
      </c>
      <c r="H144" s="150"/>
      <c r="I144" s="150"/>
      <c r="J144" s="147"/>
      <c r="K144" s="147"/>
      <c r="L144" s="147"/>
      <c r="M144" s="150">
        <f>C144+F144</f>
        <v>97494800</v>
      </c>
      <c r="N144" s="144"/>
    </row>
    <row r="145" spans="1:14" s="157" customFormat="1" ht="47.25">
      <c r="A145" s="141" t="s">
        <v>273</v>
      </c>
      <c r="B145" s="155" t="s">
        <v>274</v>
      </c>
      <c r="C145" s="187">
        <f>C146</f>
        <v>0</v>
      </c>
      <c r="D145" s="187">
        <f t="shared" ref="D145:L146" si="39">D146</f>
        <v>0</v>
      </c>
      <c r="E145" s="187">
        <f t="shared" si="39"/>
        <v>0</v>
      </c>
      <c r="F145" s="187">
        <f t="shared" si="39"/>
        <v>150000</v>
      </c>
      <c r="G145" s="187">
        <f t="shared" si="39"/>
        <v>0</v>
      </c>
      <c r="H145" s="187">
        <f t="shared" si="39"/>
        <v>0</v>
      </c>
      <c r="I145" s="187">
        <f t="shared" si="39"/>
        <v>0</v>
      </c>
      <c r="J145" s="187">
        <f t="shared" si="39"/>
        <v>150000</v>
      </c>
      <c r="K145" s="187">
        <f t="shared" si="39"/>
        <v>150000</v>
      </c>
      <c r="L145" s="187">
        <f t="shared" si="39"/>
        <v>150000</v>
      </c>
      <c r="M145" s="188">
        <f t="shared" si="36"/>
        <v>150000</v>
      </c>
      <c r="N145" s="144"/>
    </row>
    <row r="146" spans="1:14" s="157" customFormat="1" ht="31.5">
      <c r="A146" s="74" t="s">
        <v>290</v>
      </c>
      <c r="B146" s="182" t="s">
        <v>291</v>
      </c>
      <c r="C146" s="146">
        <f>C147</f>
        <v>0</v>
      </c>
      <c r="D146" s="147">
        <f t="shared" si="39"/>
        <v>0</v>
      </c>
      <c r="E146" s="147">
        <f t="shared" si="39"/>
        <v>0</v>
      </c>
      <c r="F146" s="150">
        <f>G146+J146</f>
        <v>150000</v>
      </c>
      <c r="G146" s="147">
        <f t="shared" si="39"/>
        <v>0</v>
      </c>
      <c r="H146" s="147">
        <f t="shared" si="39"/>
        <v>0</v>
      </c>
      <c r="I146" s="147">
        <f t="shared" si="39"/>
        <v>0</v>
      </c>
      <c r="J146" s="146">
        <f t="shared" si="39"/>
        <v>150000</v>
      </c>
      <c r="K146" s="146">
        <f t="shared" si="39"/>
        <v>150000</v>
      </c>
      <c r="L146" s="146">
        <f t="shared" si="39"/>
        <v>150000</v>
      </c>
      <c r="M146" s="150">
        <f t="shared" si="36"/>
        <v>150000</v>
      </c>
      <c r="N146" s="144"/>
    </row>
    <row r="147" spans="1:14" s="157" customFormat="1" ht="63">
      <c r="A147" s="88" t="s">
        <v>211</v>
      </c>
      <c r="B147" s="97" t="s">
        <v>297</v>
      </c>
      <c r="C147" s="146"/>
      <c r="D147" s="150"/>
      <c r="E147" s="150"/>
      <c r="F147" s="150">
        <f>G147+J147</f>
        <v>150000</v>
      </c>
      <c r="G147" s="150"/>
      <c r="H147" s="150"/>
      <c r="I147" s="150"/>
      <c r="J147" s="147">
        <v>150000</v>
      </c>
      <c r="K147" s="147">
        <v>150000</v>
      </c>
      <c r="L147" s="147">
        <v>150000</v>
      </c>
      <c r="M147" s="150">
        <f t="shared" si="36"/>
        <v>150000</v>
      </c>
      <c r="N147" s="144"/>
    </row>
    <row r="148" spans="1:14" s="157" customFormat="1" ht="47.25">
      <c r="A148" s="141" t="s">
        <v>285</v>
      </c>
      <c r="B148" s="155" t="s">
        <v>286</v>
      </c>
      <c r="C148" s="187">
        <f>C149</f>
        <v>0</v>
      </c>
      <c r="D148" s="187">
        <f t="shared" ref="D148:L149" si="40">D149</f>
        <v>0</v>
      </c>
      <c r="E148" s="187">
        <f t="shared" si="40"/>
        <v>0</v>
      </c>
      <c r="F148" s="187">
        <f t="shared" si="40"/>
        <v>740306</v>
      </c>
      <c r="G148" s="187">
        <f t="shared" si="40"/>
        <v>0</v>
      </c>
      <c r="H148" s="187">
        <f t="shared" si="40"/>
        <v>0</v>
      </c>
      <c r="I148" s="187">
        <f t="shared" si="40"/>
        <v>0</v>
      </c>
      <c r="J148" s="187">
        <f t="shared" si="40"/>
        <v>740306</v>
      </c>
      <c r="K148" s="187">
        <f t="shared" si="40"/>
        <v>740306</v>
      </c>
      <c r="L148" s="187">
        <f t="shared" si="40"/>
        <v>740306</v>
      </c>
      <c r="M148" s="188">
        <f>C148+F148</f>
        <v>740306</v>
      </c>
      <c r="N148" s="144"/>
    </row>
    <row r="149" spans="1:14" s="157" customFormat="1" ht="31.5">
      <c r="A149" s="74" t="s">
        <v>203</v>
      </c>
      <c r="B149" s="182" t="s">
        <v>204</v>
      </c>
      <c r="C149" s="177">
        <f>C150</f>
        <v>0</v>
      </c>
      <c r="D149" s="178">
        <f t="shared" si="40"/>
        <v>0</v>
      </c>
      <c r="E149" s="178">
        <f t="shared" si="40"/>
        <v>0</v>
      </c>
      <c r="F149" s="115">
        <f t="shared" si="40"/>
        <v>740306</v>
      </c>
      <c r="G149" s="115">
        <f t="shared" si="40"/>
        <v>0</v>
      </c>
      <c r="H149" s="115">
        <f t="shared" si="40"/>
        <v>0</v>
      </c>
      <c r="I149" s="115">
        <f t="shared" si="40"/>
        <v>0</v>
      </c>
      <c r="J149" s="115">
        <f t="shared" si="40"/>
        <v>740306</v>
      </c>
      <c r="K149" s="115">
        <f t="shared" si="40"/>
        <v>740306</v>
      </c>
      <c r="L149" s="115">
        <f t="shared" si="40"/>
        <v>740306</v>
      </c>
      <c r="M149" s="177">
        <f>C149+F149</f>
        <v>740306</v>
      </c>
      <c r="N149" s="144"/>
    </row>
    <row r="150" spans="1:14" s="157" customFormat="1" ht="128.25" customHeight="1">
      <c r="A150" s="88" t="s">
        <v>211</v>
      </c>
      <c r="B150" s="97" t="s">
        <v>298</v>
      </c>
      <c r="C150" s="177"/>
      <c r="D150" s="150"/>
      <c r="E150" s="150"/>
      <c r="F150" s="150">
        <f>G150+J150</f>
        <v>740306</v>
      </c>
      <c r="G150" s="150"/>
      <c r="H150" s="150"/>
      <c r="I150" s="150"/>
      <c r="J150" s="147">
        <v>740306</v>
      </c>
      <c r="K150" s="147">
        <v>740306</v>
      </c>
      <c r="L150" s="147">
        <v>740306</v>
      </c>
      <c r="M150" s="177">
        <f>C150+F150</f>
        <v>740306</v>
      </c>
      <c r="N150" s="144"/>
    </row>
    <row r="151" spans="1:14" s="157" customFormat="1" ht="19.5">
      <c r="A151" s="193"/>
      <c r="B151" s="194" t="s">
        <v>8</v>
      </c>
      <c r="C151" s="195">
        <f t="shared" ref="C151:M151" si="41">C131+C132</f>
        <v>10292241.73</v>
      </c>
      <c r="D151" s="195">
        <f t="shared" si="41"/>
        <v>-337078.03</v>
      </c>
      <c r="E151" s="195">
        <f t="shared" si="41"/>
        <v>362639.74</v>
      </c>
      <c r="F151" s="195">
        <f t="shared" si="41"/>
        <v>87171948.650000006</v>
      </c>
      <c r="G151" s="195">
        <f t="shared" si="41"/>
        <v>85796100</v>
      </c>
      <c r="H151" s="195">
        <f t="shared" si="41"/>
        <v>0</v>
      </c>
      <c r="I151" s="195">
        <f t="shared" si="41"/>
        <v>0</v>
      </c>
      <c r="J151" s="195">
        <f t="shared" si="41"/>
        <v>1375848.65</v>
      </c>
      <c r="K151" s="195">
        <f t="shared" si="41"/>
        <v>1375848.65</v>
      </c>
      <c r="L151" s="195">
        <f t="shared" si="41"/>
        <v>1425848.65</v>
      </c>
      <c r="M151" s="195">
        <f t="shared" si="41"/>
        <v>97464190.379999995</v>
      </c>
      <c r="N151" s="144"/>
    </row>
    <row r="152" spans="1:14" ht="13.5" customHeight="1">
      <c r="A152" s="196"/>
      <c r="C152" s="197"/>
      <c r="D152" s="198"/>
      <c r="E152" s="198"/>
      <c r="F152" s="199"/>
      <c r="G152" s="198"/>
      <c r="H152" s="198"/>
      <c r="I152" s="198"/>
      <c r="J152" s="198"/>
      <c r="K152" s="198"/>
      <c r="L152" s="198"/>
      <c r="M152" s="197"/>
      <c r="N152" s="144"/>
    </row>
    <row r="153" spans="1:14" ht="84" customHeight="1">
      <c r="A153" s="200"/>
      <c r="B153" s="201"/>
      <c r="C153" s="197"/>
      <c r="D153" s="198"/>
      <c r="E153" s="198"/>
      <c r="F153" s="199"/>
      <c r="G153" s="198"/>
      <c r="H153" s="198"/>
      <c r="I153" s="202"/>
      <c r="J153" s="198"/>
      <c r="K153" s="198"/>
      <c r="L153" s="198"/>
      <c r="M153" s="203"/>
      <c r="N153" s="144"/>
    </row>
    <row r="154" spans="1:14" ht="37.5" customHeight="1">
      <c r="A154" s="204"/>
      <c r="B154" s="442" t="s">
        <v>58</v>
      </c>
      <c r="C154" s="442"/>
      <c r="D154" s="442"/>
      <c r="F154" s="205"/>
      <c r="G154" s="206"/>
      <c r="H154" s="206"/>
      <c r="K154" s="450" t="s">
        <v>59</v>
      </c>
      <c r="L154" s="450"/>
      <c r="M154" s="197"/>
      <c r="N154" s="144"/>
    </row>
    <row r="155" spans="1:14" ht="15.75">
      <c r="A155" s="207"/>
      <c r="C155" s="197"/>
      <c r="D155" s="198"/>
      <c r="E155" s="198"/>
      <c r="F155" s="199"/>
      <c r="G155" s="198"/>
      <c r="H155" s="198"/>
      <c r="I155" s="198"/>
      <c r="J155" s="198"/>
      <c r="K155" s="198"/>
      <c r="L155" s="198"/>
      <c r="M155" s="197"/>
      <c r="N155" s="144"/>
    </row>
    <row r="156" spans="1:14" ht="15.75">
      <c r="A156" s="200"/>
      <c r="K156" s="208"/>
      <c r="N156" s="144"/>
    </row>
    <row r="157" spans="1:14" ht="15.75">
      <c r="A157" s="200"/>
      <c r="B157" s="209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144"/>
    </row>
    <row r="158" spans="1:14" ht="15.75">
      <c r="A158" s="200"/>
      <c r="B158" s="209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2"/>
    </row>
    <row r="159" spans="1:14" ht="15.75">
      <c r="A159" s="200"/>
      <c r="C159" s="213"/>
      <c r="D159" s="211"/>
      <c r="E159" s="211"/>
      <c r="F159" s="213"/>
      <c r="K159" s="208"/>
      <c r="N159" s="144"/>
    </row>
    <row r="160" spans="1:14" ht="15.75">
      <c r="A160" s="200"/>
      <c r="C160" s="214"/>
      <c r="D160" s="211"/>
      <c r="E160" s="211"/>
      <c r="F160" s="214"/>
      <c r="N160" s="144"/>
    </row>
    <row r="161" spans="1:15" ht="15.75">
      <c r="A161" s="200"/>
      <c r="C161" s="211"/>
      <c r="D161" s="215"/>
      <c r="E161" s="215"/>
      <c r="F161" s="216"/>
      <c r="N161" s="144"/>
    </row>
    <row r="162" spans="1:15" ht="15.75">
      <c r="A162" s="200"/>
      <c r="C162" s="211"/>
      <c r="D162" s="215"/>
      <c r="E162" s="215"/>
      <c r="F162" s="211"/>
      <c r="N162" s="144"/>
    </row>
    <row r="163" spans="1:15" ht="15.75">
      <c r="A163" s="200"/>
      <c r="C163" s="214"/>
      <c r="F163" s="214"/>
      <c r="N163" s="144"/>
    </row>
    <row r="164" spans="1:15" ht="15.75">
      <c r="A164" s="200"/>
      <c r="C164" s="214"/>
      <c r="F164" s="217"/>
      <c r="G164" s="215"/>
      <c r="H164" s="215"/>
      <c r="I164" s="215"/>
      <c r="J164" s="215"/>
      <c r="K164" s="215"/>
      <c r="L164" s="218"/>
      <c r="M164" s="211"/>
      <c r="N164" s="212"/>
      <c r="O164" s="215"/>
    </row>
    <row r="165" spans="1:15" ht="15.75">
      <c r="A165" s="200"/>
      <c r="C165" s="214"/>
      <c r="F165" s="219"/>
      <c r="G165" s="215"/>
      <c r="H165" s="215"/>
      <c r="I165" s="215"/>
      <c r="J165" s="215"/>
      <c r="K165" s="215"/>
      <c r="L165" s="218"/>
      <c r="M165" s="220"/>
      <c r="N165" s="212"/>
      <c r="O165" s="215"/>
    </row>
    <row r="166" spans="1:15" ht="15.75">
      <c r="A166" s="200"/>
      <c r="C166" s="214"/>
      <c r="G166" s="215"/>
      <c r="H166" s="215"/>
      <c r="I166" s="215"/>
      <c r="J166" s="215"/>
      <c r="K166" s="215"/>
      <c r="L166" s="215"/>
      <c r="M166" s="211"/>
      <c r="N166" s="212"/>
      <c r="O166" s="215"/>
    </row>
    <row r="167" spans="1:15" ht="15.75">
      <c r="A167" s="200"/>
      <c r="C167" s="214"/>
      <c r="G167" s="220"/>
      <c r="H167" s="220"/>
      <c r="I167" s="220"/>
      <c r="J167" s="220"/>
      <c r="K167" s="220"/>
      <c r="L167" s="220"/>
      <c r="M167" s="211"/>
      <c r="N167" s="212"/>
      <c r="O167" s="215"/>
    </row>
    <row r="168" spans="1:15" ht="15.75">
      <c r="A168" s="200"/>
      <c r="C168" s="211"/>
      <c r="D168" s="215"/>
      <c r="E168" s="215"/>
      <c r="F168" s="221"/>
      <c r="G168" s="215"/>
      <c r="H168" s="215"/>
      <c r="I168" s="215"/>
      <c r="J168" s="215"/>
      <c r="K168" s="215"/>
      <c r="L168" s="215"/>
      <c r="M168" s="220"/>
      <c r="N168" s="212"/>
      <c r="O168" s="215"/>
    </row>
    <row r="169" spans="1:15" ht="15.75">
      <c r="A169" s="200"/>
      <c r="C169" s="211"/>
      <c r="D169" s="215"/>
      <c r="E169" s="215"/>
      <c r="F169" s="221"/>
      <c r="G169" s="215"/>
      <c r="H169" s="215"/>
      <c r="I169" s="215"/>
      <c r="J169" s="215"/>
      <c r="K169" s="215"/>
      <c r="L169" s="215"/>
      <c r="M169" s="220"/>
      <c r="N169" s="212">
        <f t="shared" ref="N169:N232" si="42">C169+F169</f>
        <v>0</v>
      </c>
      <c r="O169" s="215"/>
    </row>
    <row r="170" spans="1:15" ht="15.75">
      <c r="A170" s="200"/>
      <c r="C170" s="211"/>
      <c r="D170" s="215"/>
      <c r="E170" s="215"/>
      <c r="F170" s="216"/>
      <c r="N170" s="144">
        <f t="shared" si="42"/>
        <v>0</v>
      </c>
    </row>
    <row r="171" spans="1:15" ht="15.75">
      <c r="A171" s="200"/>
      <c r="N171" s="144">
        <f t="shared" si="42"/>
        <v>0</v>
      </c>
    </row>
    <row r="172" spans="1:15" ht="15.75">
      <c r="A172" s="200"/>
      <c r="N172" s="144">
        <f t="shared" si="42"/>
        <v>0</v>
      </c>
    </row>
    <row r="173" spans="1:15" ht="15.75">
      <c r="A173" s="200"/>
      <c r="N173" s="144">
        <f t="shared" si="42"/>
        <v>0</v>
      </c>
    </row>
    <row r="174" spans="1:15" ht="15.75">
      <c r="A174" s="200"/>
      <c r="N174" s="144">
        <f t="shared" si="42"/>
        <v>0</v>
      </c>
    </row>
    <row r="175" spans="1:15" ht="15.75">
      <c r="A175" s="200"/>
      <c r="N175" s="144">
        <f t="shared" si="42"/>
        <v>0</v>
      </c>
    </row>
    <row r="176" spans="1:15" ht="15.75">
      <c r="A176" s="200"/>
      <c r="N176" s="144">
        <f t="shared" si="42"/>
        <v>0</v>
      </c>
    </row>
    <row r="177" spans="1:14" ht="15.75">
      <c r="A177" s="200"/>
      <c r="N177" s="144">
        <f t="shared" si="42"/>
        <v>0</v>
      </c>
    </row>
    <row r="178" spans="1:14" ht="15.75">
      <c r="A178" s="200"/>
      <c r="N178" s="144">
        <f t="shared" si="42"/>
        <v>0</v>
      </c>
    </row>
    <row r="179" spans="1:14" ht="15.75">
      <c r="A179" s="200"/>
      <c r="N179" s="144">
        <f t="shared" si="42"/>
        <v>0</v>
      </c>
    </row>
    <row r="180" spans="1:14" ht="15.75">
      <c r="A180" s="200"/>
      <c r="N180" s="144">
        <f t="shared" si="42"/>
        <v>0</v>
      </c>
    </row>
    <row r="181" spans="1:14" ht="15.75">
      <c r="A181" s="200"/>
      <c r="N181" s="144">
        <f t="shared" si="42"/>
        <v>0</v>
      </c>
    </row>
    <row r="182" spans="1:14" ht="15.75">
      <c r="A182" s="200"/>
      <c r="N182" s="144">
        <f t="shared" si="42"/>
        <v>0</v>
      </c>
    </row>
    <row r="183" spans="1:14" ht="15.75">
      <c r="A183" s="200"/>
      <c r="N183" s="144">
        <f t="shared" si="42"/>
        <v>0</v>
      </c>
    </row>
    <row r="184" spans="1:14" ht="15.75">
      <c r="A184" s="200"/>
      <c r="N184" s="144">
        <f t="shared" si="42"/>
        <v>0</v>
      </c>
    </row>
    <row r="185" spans="1:14" ht="15.75">
      <c r="A185" s="200"/>
      <c r="N185" s="144">
        <f t="shared" si="42"/>
        <v>0</v>
      </c>
    </row>
    <row r="186" spans="1:14" ht="15.75">
      <c r="A186" s="200"/>
      <c r="N186" s="144">
        <f t="shared" si="42"/>
        <v>0</v>
      </c>
    </row>
    <row r="187" spans="1:14" ht="15.75">
      <c r="A187" s="200"/>
      <c r="N187" s="144">
        <f t="shared" si="42"/>
        <v>0</v>
      </c>
    </row>
    <row r="188" spans="1:14" ht="15.75">
      <c r="A188" s="200"/>
      <c r="N188" s="144">
        <f t="shared" si="42"/>
        <v>0</v>
      </c>
    </row>
    <row r="189" spans="1:14" ht="15.75">
      <c r="A189" s="200"/>
      <c r="N189" s="144">
        <f t="shared" si="42"/>
        <v>0</v>
      </c>
    </row>
    <row r="190" spans="1:14" ht="15.75">
      <c r="A190" s="200"/>
      <c r="N190" s="144">
        <f t="shared" si="42"/>
        <v>0</v>
      </c>
    </row>
    <row r="191" spans="1:14" ht="15.75">
      <c r="A191" s="200"/>
      <c r="N191" s="144">
        <f t="shared" si="42"/>
        <v>0</v>
      </c>
    </row>
    <row r="192" spans="1:14" ht="15.75">
      <c r="A192" s="200"/>
      <c r="N192" s="144">
        <f t="shared" si="42"/>
        <v>0</v>
      </c>
    </row>
    <row r="193" spans="1:14" ht="15.75">
      <c r="A193" s="200"/>
      <c r="N193" s="144">
        <f t="shared" si="42"/>
        <v>0</v>
      </c>
    </row>
    <row r="194" spans="1:14" ht="15.75">
      <c r="A194" s="200"/>
      <c r="N194" s="144">
        <f t="shared" si="42"/>
        <v>0</v>
      </c>
    </row>
    <row r="195" spans="1:14" ht="15.75">
      <c r="A195" s="200"/>
      <c r="N195" s="144">
        <f t="shared" si="42"/>
        <v>0</v>
      </c>
    </row>
    <row r="196" spans="1:14" ht="15.75">
      <c r="A196" s="200"/>
      <c r="N196" s="144">
        <f t="shared" si="42"/>
        <v>0</v>
      </c>
    </row>
    <row r="197" spans="1:14" ht="15.75">
      <c r="A197" s="200"/>
      <c r="N197" s="144">
        <f t="shared" si="42"/>
        <v>0</v>
      </c>
    </row>
    <row r="198" spans="1:14" ht="15.75">
      <c r="A198" s="200"/>
      <c r="N198" s="144">
        <f t="shared" si="42"/>
        <v>0</v>
      </c>
    </row>
    <row r="199" spans="1:14" ht="15.75">
      <c r="A199" s="200"/>
      <c r="N199" s="144">
        <f t="shared" si="42"/>
        <v>0</v>
      </c>
    </row>
    <row r="200" spans="1:14" ht="15.75">
      <c r="A200" s="200"/>
      <c r="N200" s="144">
        <f t="shared" si="42"/>
        <v>0</v>
      </c>
    </row>
    <row r="201" spans="1:14" ht="15.75">
      <c r="A201" s="200"/>
      <c r="N201" s="144">
        <f t="shared" si="42"/>
        <v>0</v>
      </c>
    </row>
    <row r="202" spans="1:14" ht="15.75">
      <c r="A202" s="200"/>
      <c r="N202" s="144">
        <f t="shared" si="42"/>
        <v>0</v>
      </c>
    </row>
    <row r="203" spans="1:14" ht="15.75">
      <c r="A203" s="200"/>
      <c r="N203" s="144">
        <f t="shared" si="42"/>
        <v>0</v>
      </c>
    </row>
    <row r="204" spans="1:14" ht="15.75">
      <c r="A204" s="200"/>
      <c r="N204" s="144">
        <f t="shared" si="42"/>
        <v>0</v>
      </c>
    </row>
    <row r="205" spans="1:14" ht="15.75">
      <c r="A205" s="200"/>
      <c r="N205" s="144">
        <f t="shared" si="42"/>
        <v>0</v>
      </c>
    </row>
    <row r="206" spans="1:14" ht="15.75">
      <c r="A206" s="200"/>
      <c r="N206" s="144">
        <f t="shared" si="42"/>
        <v>0</v>
      </c>
    </row>
    <row r="207" spans="1:14" ht="15.75">
      <c r="A207" s="200"/>
      <c r="N207" s="144">
        <f t="shared" si="42"/>
        <v>0</v>
      </c>
    </row>
    <row r="208" spans="1:14" ht="15.75">
      <c r="A208" s="200"/>
      <c r="N208" s="144">
        <f t="shared" si="42"/>
        <v>0</v>
      </c>
    </row>
    <row r="209" spans="1:14" ht="15.75">
      <c r="A209" s="200"/>
      <c r="N209" s="144">
        <f t="shared" si="42"/>
        <v>0</v>
      </c>
    </row>
    <row r="210" spans="1:14" ht="15.75">
      <c r="A210" s="200"/>
      <c r="N210" s="144">
        <f t="shared" si="42"/>
        <v>0</v>
      </c>
    </row>
    <row r="211" spans="1:14" ht="15.75">
      <c r="A211" s="200"/>
      <c r="N211" s="144">
        <f t="shared" si="42"/>
        <v>0</v>
      </c>
    </row>
    <row r="212" spans="1:14" ht="15.75">
      <c r="A212" s="200"/>
      <c r="N212" s="144">
        <f t="shared" si="42"/>
        <v>0</v>
      </c>
    </row>
    <row r="213" spans="1:14" ht="15.75">
      <c r="A213" s="200"/>
      <c r="N213" s="144">
        <f t="shared" si="42"/>
        <v>0</v>
      </c>
    </row>
    <row r="214" spans="1:14" ht="15.75">
      <c r="A214" s="200"/>
      <c r="N214" s="144">
        <f t="shared" si="42"/>
        <v>0</v>
      </c>
    </row>
    <row r="215" spans="1:14" ht="15.75">
      <c r="A215" s="200"/>
      <c r="N215" s="144">
        <f t="shared" si="42"/>
        <v>0</v>
      </c>
    </row>
    <row r="216" spans="1:14" ht="15.75">
      <c r="A216" s="200"/>
      <c r="N216" s="144">
        <f t="shared" si="42"/>
        <v>0</v>
      </c>
    </row>
    <row r="217" spans="1:14" ht="15.75">
      <c r="A217" s="200"/>
      <c r="N217" s="144">
        <f t="shared" si="42"/>
        <v>0</v>
      </c>
    </row>
    <row r="218" spans="1:14" ht="15.75">
      <c r="A218" s="200"/>
      <c r="N218" s="144">
        <f t="shared" si="42"/>
        <v>0</v>
      </c>
    </row>
    <row r="219" spans="1:14" ht="15.75">
      <c r="A219" s="200"/>
      <c r="N219" s="144">
        <f t="shared" si="42"/>
        <v>0</v>
      </c>
    </row>
    <row r="220" spans="1:14" ht="15.75">
      <c r="A220" s="200"/>
      <c r="N220" s="144">
        <f t="shared" si="42"/>
        <v>0</v>
      </c>
    </row>
    <row r="221" spans="1:14" ht="15.75">
      <c r="A221" s="200"/>
      <c r="N221" s="144">
        <f t="shared" si="42"/>
        <v>0</v>
      </c>
    </row>
    <row r="222" spans="1:14" ht="15.75">
      <c r="A222" s="200"/>
      <c r="N222" s="144">
        <f t="shared" si="42"/>
        <v>0</v>
      </c>
    </row>
    <row r="223" spans="1:14" ht="15.75">
      <c r="A223" s="200"/>
      <c r="N223" s="144">
        <f t="shared" si="42"/>
        <v>0</v>
      </c>
    </row>
    <row r="224" spans="1:14" ht="15.75">
      <c r="A224" s="200"/>
      <c r="N224" s="144">
        <f t="shared" si="42"/>
        <v>0</v>
      </c>
    </row>
    <row r="225" spans="1:14" ht="15.75">
      <c r="A225" s="200"/>
      <c r="N225" s="144">
        <f t="shared" si="42"/>
        <v>0</v>
      </c>
    </row>
    <row r="226" spans="1:14" ht="15.75">
      <c r="A226" s="200"/>
      <c r="N226" s="144">
        <f t="shared" si="42"/>
        <v>0</v>
      </c>
    </row>
    <row r="227" spans="1:14" ht="15.75">
      <c r="A227" s="200"/>
      <c r="N227" s="144">
        <f t="shared" si="42"/>
        <v>0</v>
      </c>
    </row>
    <row r="228" spans="1:14" ht="15.75">
      <c r="A228" s="200"/>
      <c r="N228" s="144">
        <f t="shared" si="42"/>
        <v>0</v>
      </c>
    </row>
    <row r="229" spans="1:14" ht="15.75">
      <c r="A229" s="200"/>
      <c r="N229" s="144">
        <f t="shared" si="42"/>
        <v>0</v>
      </c>
    </row>
    <row r="230" spans="1:14" ht="15.75">
      <c r="A230" s="200"/>
      <c r="N230" s="144">
        <f t="shared" si="42"/>
        <v>0</v>
      </c>
    </row>
    <row r="231" spans="1:14" ht="15.75">
      <c r="A231" s="200"/>
      <c r="N231" s="144">
        <f t="shared" si="42"/>
        <v>0</v>
      </c>
    </row>
    <row r="232" spans="1:14" ht="15.75">
      <c r="A232" s="200"/>
      <c r="N232" s="144">
        <f t="shared" si="42"/>
        <v>0</v>
      </c>
    </row>
    <row r="233" spans="1:14" ht="15.75">
      <c r="A233" s="200"/>
      <c r="N233" s="144">
        <f t="shared" ref="N233:N296" si="43">C233+F233</f>
        <v>0</v>
      </c>
    </row>
    <row r="234" spans="1:14" ht="15.75">
      <c r="A234" s="200"/>
      <c r="N234" s="144">
        <f t="shared" si="43"/>
        <v>0</v>
      </c>
    </row>
    <row r="235" spans="1:14" ht="15.75">
      <c r="A235" s="200"/>
      <c r="N235" s="144">
        <f t="shared" si="43"/>
        <v>0</v>
      </c>
    </row>
    <row r="236" spans="1:14" ht="15.75">
      <c r="A236" s="200"/>
      <c r="N236" s="144">
        <f t="shared" si="43"/>
        <v>0</v>
      </c>
    </row>
    <row r="237" spans="1:14" ht="15.75">
      <c r="A237" s="200"/>
      <c r="N237" s="144">
        <f t="shared" si="43"/>
        <v>0</v>
      </c>
    </row>
    <row r="238" spans="1:14" ht="15.75">
      <c r="A238" s="200"/>
      <c r="N238" s="144">
        <f t="shared" si="43"/>
        <v>0</v>
      </c>
    </row>
    <row r="239" spans="1:14" ht="15.75">
      <c r="A239" s="200"/>
      <c r="N239" s="144">
        <f t="shared" si="43"/>
        <v>0</v>
      </c>
    </row>
    <row r="240" spans="1:14" ht="15.75">
      <c r="A240" s="200"/>
      <c r="N240" s="144">
        <f t="shared" si="43"/>
        <v>0</v>
      </c>
    </row>
    <row r="241" spans="1:14" ht="15.75">
      <c r="A241" s="200"/>
      <c r="N241" s="144">
        <f t="shared" si="43"/>
        <v>0</v>
      </c>
    </row>
    <row r="242" spans="1:14" ht="15.75">
      <c r="A242" s="200"/>
      <c r="N242" s="144">
        <f t="shared" si="43"/>
        <v>0</v>
      </c>
    </row>
    <row r="243" spans="1:14" ht="15.75">
      <c r="A243" s="200"/>
      <c r="N243" s="144">
        <f t="shared" si="43"/>
        <v>0</v>
      </c>
    </row>
    <row r="244" spans="1:14" ht="15.75">
      <c r="A244" s="200"/>
      <c r="N244" s="144">
        <f t="shared" si="43"/>
        <v>0</v>
      </c>
    </row>
    <row r="245" spans="1:14" ht="15.75">
      <c r="A245" s="200"/>
      <c r="N245" s="144">
        <f t="shared" si="43"/>
        <v>0</v>
      </c>
    </row>
    <row r="246" spans="1:14" ht="15.75">
      <c r="A246" s="200"/>
      <c r="N246" s="144">
        <f t="shared" si="43"/>
        <v>0</v>
      </c>
    </row>
    <row r="247" spans="1:14" ht="15.75">
      <c r="A247" s="200"/>
      <c r="N247" s="144">
        <f t="shared" si="43"/>
        <v>0</v>
      </c>
    </row>
    <row r="248" spans="1:14" ht="15.75">
      <c r="A248" s="200"/>
      <c r="N248" s="144">
        <f t="shared" si="43"/>
        <v>0</v>
      </c>
    </row>
    <row r="249" spans="1:14" ht="15.75">
      <c r="A249" s="200"/>
      <c r="N249" s="144">
        <f t="shared" si="43"/>
        <v>0</v>
      </c>
    </row>
    <row r="250" spans="1:14" ht="15.75">
      <c r="A250" s="200"/>
      <c r="N250" s="144">
        <f t="shared" si="43"/>
        <v>0</v>
      </c>
    </row>
    <row r="251" spans="1:14" ht="15.75">
      <c r="A251" s="200"/>
      <c r="N251" s="144">
        <f t="shared" si="43"/>
        <v>0</v>
      </c>
    </row>
    <row r="252" spans="1:14" ht="15.75">
      <c r="A252" s="200"/>
      <c r="N252" s="144">
        <f t="shared" si="43"/>
        <v>0</v>
      </c>
    </row>
    <row r="253" spans="1:14" ht="15.75">
      <c r="A253" s="200"/>
      <c r="N253" s="144">
        <f t="shared" si="43"/>
        <v>0</v>
      </c>
    </row>
    <row r="254" spans="1:14" ht="15.75">
      <c r="A254" s="200"/>
      <c r="N254" s="144">
        <f t="shared" si="43"/>
        <v>0</v>
      </c>
    </row>
    <row r="255" spans="1:14" ht="15.75">
      <c r="A255" s="200"/>
      <c r="N255" s="144">
        <f t="shared" si="43"/>
        <v>0</v>
      </c>
    </row>
    <row r="256" spans="1:14" ht="15.75">
      <c r="A256" s="200"/>
      <c r="N256" s="144">
        <f t="shared" si="43"/>
        <v>0</v>
      </c>
    </row>
    <row r="257" spans="1:14" ht="15.75">
      <c r="A257" s="200"/>
      <c r="N257" s="144">
        <f t="shared" si="43"/>
        <v>0</v>
      </c>
    </row>
    <row r="258" spans="1:14" ht="15.75">
      <c r="A258" s="200"/>
      <c r="N258" s="144">
        <f t="shared" si="43"/>
        <v>0</v>
      </c>
    </row>
    <row r="259" spans="1:14" ht="15.75">
      <c r="A259" s="200"/>
      <c r="N259" s="144">
        <f t="shared" si="43"/>
        <v>0</v>
      </c>
    </row>
    <row r="260" spans="1:14" ht="15.75">
      <c r="A260" s="200"/>
      <c r="N260" s="144">
        <f t="shared" si="43"/>
        <v>0</v>
      </c>
    </row>
    <row r="261" spans="1:14" ht="15.75">
      <c r="A261" s="200"/>
      <c r="N261" s="144">
        <f t="shared" si="43"/>
        <v>0</v>
      </c>
    </row>
    <row r="262" spans="1:14" ht="15.75">
      <c r="A262" s="200"/>
      <c r="N262" s="144">
        <f t="shared" si="43"/>
        <v>0</v>
      </c>
    </row>
    <row r="263" spans="1:14" ht="15.75">
      <c r="A263" s="200"/>
      <c r="N263" s="144">
        <f t="shared" si="43"/>
        <v>0</v>
      </c>
    </row>
    <row r="264" spans="1:14" ht="15.75">
      <c r="A264" s="200"/>
      <c r="N264" s="144">
        <f t="shared" si="43"/>
        <v>0</v>
      </c>
    </row>
    <row r="265" spans="1:14" ht="15.75">
      <c r="A265" s="200"/>
      <c r="N265" s="144">
        <f t="shared" si="43"/>
        <v>0</v>
      </c>
    </row>
    <row r="266" spans="1:14" ht="15.75">
      <c r="A266" s="200"/>
      <c r="N266" s="144">
        <f t="shared" si="43"/>
        <v>0</v>
      </c>
    </row>
    <row r="267" spans="1:14" ht="15.75">
      <c r="A267" s="200"/>
      <c r="N267" s="144">
        <f t="shared" si="43"/>
        <v>0</v>
      </c>
    </row>
    <row r="268" spans="1:14" ht="15.75">
      <c r="A268" s="200"/>
      <c r="N268" s="144">
        <f t="shared" si="43"/>
        <v>0</v>
      </c>
    </row>
    <row r="269" spans="1:14" ht="15.75">
      <c r="A269" s="200"/>
      <c r="N269" s="144">
        <f t="shared" si="43"/>
        <v>0</v>
      </c>
    </row>
    <row r="270" spans="1:14" ht="15.75">
      <c r="A270" s="200"/>
      <c r="N270" s="144">
        <f t="shared" si="43"/>
        <v>0</v>
      </c>
    </row>
    <row r="271" spans="1:14" ht="15.75">
      <c r="A271" s="200"/>
      <c r="N271" s="144">
        <f t="shared" si="43"/>
        <v>0</v>
      </c>
    </row>
    <row r="272" spans="1:14" ht="15.75">
      <c r="A272" s="200"/>
      <c r="N272" s="144">
        <f t="shared" si="43"/>
        <v>0</v>
      </c>
    </row>
    <row r="273" spans="1:14" ht="15.75">
      <c r="A273" s="200"/>
      <c r="N273" s="144">
        <f t="shared" si="43"/>
        <v>0</v>
      </c>
    </row>
    <row r="274" spans="1:14" ht="15.75">
      <c r="A274" s="200"/>
      <c r="N274" s="144">
        <f t="shared" si="43"/>
        <v>0</v>
      </c>
    </row>
    <row r="275" spans="1:14" ht="15.75">
      <c r="A275" s="200"/>
      <c r="N275" s="144">
        <f t="shared" si="43"/>
        <v>0</v>
      </c>
    </row>
    <row r="276" spans="1:14" ht="15.75">
      <c r="A276" s="200"/>
      <c r="N276" s="144">
        <f t="shared" si="43"/>
        <v>0</v>
      </c>
    </row>
    <row r="277" spans="1:14" ht="15.75">
      <c r="A277" s="200"/>
      <c r="N277" s="144">
        <f t="shared" si="43"/>
        <v>0</v>
      </c>
    </row>
    <row r="278" spans="1:14" ht="15.75">
      <c r="A278" s="200"/>
      <c r="N278" s="144">
        <f t="shared" si="43"/>
        <v>0</v>
      </c>
    </row>
    <row r="279" spans="1:14" ht="15.75">
      <c r="A279" s="200"/>
      <c r="N279" s="144">
        <f t="shared" si="43"/>
        <v>0</v>
      </c>
    </row>
    <row r="280" spans="1:14" ht="15.75">
      <c r="A280" s="200"/>
      <c r="N280" s="144">
        <f t="shared" si="43"/>
        <v>0</v>
      </c>
    </row>
    <row r="281" spans="1:14" ht="15.75">
      <c r="A281" s="200"/>
      <c r="N281" s="144">
        <f t="shared" si="43"/>
        <v>0</v>
      </c>
    </row>
    <row r="282" spans="1:14" ht="15.75">
      <c r="A282" s="200"/>
      <c r="N282" s="144">
        <f t="shared" si="43"/>
        <v>0</v>
      </c>
    </row>
    <row r="283" spans="1:14" ht="15.75">
      <c r="A283" s="200"/>
      <c r="N283" s="144">
        <f t="shared" si="43"/>
        <v>0</v>
      </c>
    </row>
    <row r="284" spans="1:14" ht="15.75">
      <c r="A284" s="200"/>
      <c r="N284" s="144">
        <f t="shared" si="43"/>
        <v>0</v>
      </c>
    </row>
    <row r="285" spans="1:14" ht="15.75">
      <c r="A285" s="200"/>
      <c r="N285" s="144">
        <f t="shared" si="43"/>
        <v>0</v>
      </c>
    </row>
    <row r="286" spans="1:14" ht="15.75">
      <c r="A286" s="200"/>
      <c r="N286" s="144">
        <f t="shared" si="43"/>
        <v>0</v>
      </c>
    </row>
    <row r="287" spans="1:14" ht="15.75">
      <c r="A287" s="200"/>
      <c r="N287" s="144">
        <f t="shared" si="43"/>
        <v>0</v>
      </c>
    </row>
    <row r="288" spans="1:14" ht="15.75">
      <c r="A288" s="200"/>
      <c r="N288" s="144">
        <f t="shared" si="43"/>
        <v>0</v>
      </c>
    </row>
    <row r="289" spans="1:14" ht="15.75">
      <c r="A289" s="200"/>
      <c r="N289" s="144">
        <f t="shared" si="43"/>
        <v>0</v>
      </c>
    </row>
    <row r="290" spans="1:14" ht="15.75">
      <c r="A290" s="200"/>
      <c r="N290" s="144">
        <f t="shared" si="43"/>
        <v>0</v>
      </c>
    </row>
    <row r="291" spans="1:14" ht="15.75">
      <c r="A291" s="200"/>
      <c r="N291" s="144">
        <f t="shared" si="43"/>
        <v>0</v>
      </c>
    </row>
    <row r="292" spans="1:14" ht="15.75">
      <c r="A292" s="200"/>
      <c r="N292" s="144">
        <f t="shared" si="43"/>
        <v>0</v>
      </c>
    </row>
    <row r="293" spans="1:14" ht="15.75">
      <c r="A293" s="200"/>
      <c r="N293" s="144">
        <f t="shared" si="43"/>
        <v>0</v>
      </c>
    </row>
    <row r="294" spans="1:14" ht="15.75">
      <c r="A294" s="200"/>
      <c r="N294" s="144">
        <f t="shared" si="43"/>
        <v>0</v>
      </c>
    </row>
    <row r="295" spans="1:14" ht="15.75">
      <c r="A295" s="200"/>
      <c r="N295" s="144">
        <f t="shared" si="43"/>
        <v>0</v>
      </c>
    </row>
    <row r="296" spans="1:14" ht="15.75">
      <c r="A296" s="200"/>
      <c r="N296" s="144">
        <f t="shared" si="43"/>
        <v>0</v>
      </c>
    </row>
    <row r="297" spans="1:14" ht="15.75">
      <c r="A297" s="200"/>
      <c r="N297" s="144">
        <f t="shared" ref="N297:N360" si="44">C297+F297</f>
        <v>0</v>
      </c>
    </row>
    <row r="298" spans="1:14" ht="15.75">
      <c r="A298" s="200"/>
      <c r="N298" s="144">
        <f t="shared" si="44"/>
        <v>0</v>
      </c>
    </row>
    <row r="299" spans="1:14" ht="15.75">
      <c r="A299" s="200"/>
      <c r="N299" s="144">
        <f t="shared" si="44"/>
        <v>0</v>
      </c>
    </row>
    <row r="300" spans="1:14" ht="15.75">
      <c r="A300" s="200"/>
      <c r="N300" s="144">
        <f t="shared" si="44"/>
        <v>0</v>
      </c>
    </row>
    <row r="301" spans="1:14" ht="15.75">
      <c r="A301" s="200"/>
      <c r="N301" s="144">
        <f t="shared" si="44"/>
        <v>0</v>
      </c>
    </row>
    <row r="302" spans="1:14" ht="15.75">
      <c r="A302" s="200"/>
      <c r="N302" s="144">
        <f t="shared" si="44"/>
        <v>0</v>
      </c>
    </row>
    <row r="303" spans="1:14" ht="15.75">
      <c r="A303" s="200"/>
      <c r="N303" s="144">
        <f t="shared" si="44"/>
        <v>0</v>
      </c>
    </row>
    <row r="304" spans="1:14" ht="15.75">
      <c r="A304" s="200"/>
      <c r="N304" s="144">
        <f t="shared" si="44"/>
        <v>0</v>
      </c>
    </row>
    <row r="305" spans="1:14" ht="15.75">
      <c r="A305" s="200"/>
      <c r="N305" s="144">
        <f t="shared" si="44"/>
        <v>0</v>
      </c>
    </row>
    <row r="306" spans="1:14" ht="15.75">
      <c r="A306" s="200"/>
      <c r="N306" s="144">
        <f t="shared" si="44"/>
        <v>0</v>
      </c>
    </row>
    <row r="307" spans="1:14" ht="15.75">
      <c r="A307" s="200"/>
      <c r="N307" s="144">
        <f t="shared" si="44"/>
        <v>0</v>
      </c>
    </row>
    <row r="308" spans="1:14" ht="15.75">
      <c r="A308" s="200"/>
      <c r="N308" s="144">
        <f t="shared" si="44"/>
        <v>0</v>
      </c>
    </row>
    <row r="309" spans="1:14" ht="15.75">
      <c r="A309" s="200"/>
      <c r="N309" s="144">
        <f t="shared" si="44"/>
        <v>0</v>
      </c>
    </row>
    <row r="310" spans="1:14" ht="15.75">
      <c r="A310" s="200"/>
      <c r="N310" s="144">
        <f t="shared" si="44"/>
        <v>0</v>
      </c>
    </row>
    <row r="311" spans="1:14" ht="15.75">
      <c r="A311" s="200"/>
      <c r="N311" s="144">
        <f t="shared" si="44"/>
        <v>0</v>
      </c>
    </row>
    <row r="312" spans="1:14" ht="15.75">
      <c r="A312" s="200"/>
      <c r="N312" s="144">
        <f t="shared" si="44"/>
        <v>0</v>
      </c>
    </row>
    <row r="313" spans="1:14" ht="15.75">
      <c r="A313" s="200"/>
      <c r="N313" s="144">
        <f t="shared" si="44"/>
        <v>0</v>
      </c>
    </row>
    <row r="314" spans="1:14" ht="15.75">
      <c r="A314" s="200"/>
      <c r="N314" s="144">
        <f t="shared" si="44"/>
        <v>0</v>
      </c>
    </row>
    <row r="315" spans="1:14" ht="15.75">
      <c r="A315" s="200"/>
      <c r="N315" s="144">
        <f t="shared" si="44"/>
        <v>0</v>
      </c>
    </row>
    <row r="316" spans="1:14" ht="15.75">
      <c r="A316" s="200"/>
      <c r="N316" s="144">
        <f t="shared" si="44"/>
        <v>0</v>
      </c>
    </row>
    <row r="317" spans="1:14" ht="15.75">
      <c r="A317" s="200"/>
      <c r="N317" s="144">
        <f t="shared" si="44"/>
        <v>0</v>
      </c>
    </row>
    <row r="318" spans="1:14" ht="15.75">
      <c r="A318" s="200"/>
      <c r="N318" s="144">
        <f t="shared" si="44"/>
        <v>0</v>
      </c>
    </row>
    <row r="319" spans="1:14" ht="15.75">
      <c r="A319" s="200"/>
      <c r="N319" s="144">
        <f t="shared" si="44"/>
        <v>0</v>
      </c>
    </row>
    <row r="320" spans="1:14" ht="15.75">
      <c r="A320" s="200"/>
      <c r="N320" s="144">
        <f t="shared" si="44"/>
        <v>0</v>
      </c>
    </row>
    <row r="321" spans="1:14" ht="15.75">
      <c r="A321" s="200"/>
      <c r="N321" s="144">
        <f t="shared" si="44"/>
        <v>0</v>
      </c>
    </row>
    <row r="322" spans="1:14" ht="15.75">
      <c r="A322" s="200"/>
      <c r="N322" s="144">
        <f t="shared" si="44"/>
        <v>0</v>
      </c>
    </row>
    <row r="323" spans="1:14" ht="15.75">
      <c r="N323" s="144">
        <f t="shared" si="44"/>
        <v>0</v>
      </c>
    </row>
    <row r="324" spans="1:14" ht="15.75">
      <c r="N324" s="144">
        <f t="shared" si="44"/>
        <v>0</v>
      </c>
    </row>
    <row r="325" spans="1:14" ht="15.75">
      <c r="N325" s="144">
        <f t="shared" si="44"/>
        <v>0</v>
      </c>
    </row>
    <row r="326" spans="1:14" ht="15.75">
      <c r="N326" s="144">
        <f t="shared" si="44"/>
        <v>0</v>
      </c>
    </row>
    <row r="327" spans="1:14" ht="15.75">
      <c r="N327" s="144">
        <f t="shared" si="44"/>
        <v>0</v>
      </c>
    </row>
    <row r="328" spans="1:14" ht="15.75">
      <c r="N328" s="144">
        <f t="shared" si="44"/>
        <v>0</v>
      </c>
    </row>
    <row r="329" spans="1:14" ht="15.75">
      <c r="N329" s="144">
        <f t="shared" si="44"/>
        <v>0</v>
      </c>
    </row>
    <row r="330" spans="1:14" ht="15.75">
      <c r="N330" s="144">
        <f t="shared" si="44"/>
        <v>0</v>
      </c>
    </row>
    <row r="331" spans="1:14" ht="15.75">
      <c r="N331" s="144">
        <f t="shared" si="44"/>
        <v>0</v>
      </c>
    </row>
    <row r="332" spans="1:14" ht="15.75">
      <c r="N332" s="144">
        <f t="shared" si="44"/>
        <v>0</v>
      </c>
    </row>
    <row r="333" spans="1:14" ht="15.75">
      <c r="N333" s="144">
        <f t="shared" si="44"/>
        <v>0</v>
      </c>
    </row>
    <row r="334" spans="1:14" ht="15.75">
      <c r="N334" s="144">
        <f t="shared" si="44"/>
        <v>0</v>
      </c>
    </row>
    <row r="335" spans="1:14" ht="15.75">
      <c r="N335" s="144">
        <f t="shared" si="44"/>
        <v>0</v>
      </c>
    </row>
    <row r="336" spans="1:14" ht="15.75">
      <c r="N336" s="144">
        <f t="shared" si="44"/>
        <v>0</v>
      </c>
    </row>
    <row r="337" spans="14:14" ht="15.75">
      <c r="N337" s="144">
        <f t="shared" si="44"/>
        <v>0</v>
      </c>
    </row>
    <row r="338" spans="14:14" ht="15.75">
      <c r="N338" s="144">
        <f t="shared" si="44"/>
        <v>0</v>
      </c>
    </row>
    <row r="339" spans="14:14" ht="15.75">
      <c r="N339" s="144">
        <f t="shared" si="44"/>
        <v>0</v>
      </c>
    </row>
    <row r="340" spans="14:14" ht="15.75">
      <c r="N340" s="144">
        <f t="shared" si="44"/>
        <v>0</v>
      </c>
    </row>
    <row r="341" spans="14:14" ht="15.75">
      <c r="N341" s="144">
        <f t="shared" si="44"/>
        <v>0</v>
      </c>
    </row>
    <row r="342" spans="14:14" ht="15.75">
      <c r="N342" s="144">
        <f t="shared" si="44"/>
        <v>0</v>
      </c>
    </row>
    <row r="343" spans="14:14" ht="15.75">
      <c r="N343" s="144">
        <f t="shared" si="44"/>
        <v>0</v>
      </c>
    </row>
    <row r="344" spans="14:14" ht="15.75">
      <c r="N344" s="144">
        <f t="shared" si="44"/>
        <v>0</v>
      </c>
    </row>
    <row r="345" spans="14:14" ht="15.75">
      <c r="N345" s="144">
        <f t="shared" si="44"/>
        <v>0</v>
      </c>
    </row>
    <row r="346" spans="14:14" ht="15.75">
      <c r="N346" s="144">
        <f t="shared" si="44"/>
        <v>0</v>
      </c>
    </row>
    <row r="347" spans="14:14" ht="15.75">
      <c r="N347" s="144">
        <f t="shared" si="44"/>
        <v>0</v>
      </c>
    </row>
    <row r="348" spans="14:14" ht="15.75">
      <c r="N348" s="144">
        <f t="shared" si="44"/>
        <v>0</v>
      </c>
    </row>
    <row r="349" spans="14:14" ht="15.75">
      <c r="N349" s="144">
        <f t="shared" si="44"/>
        <v>0</v>
      </c>
    </row>
    <row r="350" spans="14:14" ht="15.75">
      <c r="N350" s="144">
        <f t="shared" si="44"/>
        <v>0</v>
      </c>
    </row>
    <row r="351" spans="14:14" ht="15.75">
      <c r="N351" s="144">
        <f t="shared" si="44"/>
        <v>0</v>
      </c>
    </row>
    <row r="352" spans="14:14" ht="15.75">
      <c r="N352" s="144">
        <f t="shared" si="44"/>
        <v>0</v>
      </c>
    </row>
    <row r="353" spans="14:14" ht="15.75">
      <c r="N353" s="144">
        <f t="shared" si="44"/>
        <v>0</v>
      </c>
    </row>
    <row r="354" spans="14:14" ht="15.75">
      <c r="N354" s="144">
        <f t="shared" si="44"/>
        <v>0</v>
      </c>
    </row>
    <row r="355" spans="14:14" ht="15.75">
      <c r="N355" s="144">
        <f t="shared" si="44"/>
        <v>0</v>
      </c>
    </row>
    <row r="356" spans="14:14" ht="15.75">
      <c r="N356" s="144">
        <f t="shared" si="44"/>
        <v>0</v>
      </c>
    </row>
    <row r="357" spans="14:14" ht="15.75">
      <c r="N357" s="144">
        <f t="shared" si="44"/>
        <v>0</v>
      </c>
    </row>
    <row r="358" spans="14:14" ht="15.75">
      <c r="N358" s="144">
        <f t="shared" si="44"/>
        <v>0</v>
      </c>
    </row>
    <row r="359" spans="14:14" ht="15.75">
      <c r="N359" s="144">
        <f t="shared" si="44"/>
        <v>0</v>
      </c>
    </row>
    <row r="360" spans="14:14" ht="15.75">
      <c r="N360" s="144">
        <f t="shared" si="44"/>
        <v>0</v>
      </c>
    </row>
    <row r="361" spans="14:14" ht="15.75">
      <c r="N361" s="144">
        <f t="shared" ref="N361:N424" si="45">C361+F361</f>
        <v>0</v>
      </c>
    </row>
    <row r="362" spans="14:14" ht="15.75">
      <c r="N362" s="144">
        <f t="shared" si="45"/>
        <v>0</v>
      </c>
    </row>
    <row r="363" spans="14:14" ht="15.75">
      <c r="N363" s="144">
        <f t="shared" si="45"/>
        <v>0</v>
      </c>
    </row>
    <row r="364" spans="14:14" ht="15.75">
      <c r="N364" s="144">
        <f t="shared" si="45"/>
        <v>0</v>
      </c>
    </row>
    <row r="365" spans="14:14" ht="15.75">
      <c r="N365" s="144">
        <f t="shared" si="45"/>
        <v>0</v>
      </c>
    </row>
    <row r="366" spans="14:14" ht="15.75">
      <c r="N366" s="144">
        <f t="shared" si="45"/>
        <v>0</v>
      </c>
    </row>
    <row r="367" spans="14:14" ht="15.75">
      <c r="N367" s="144">
        <f t="shared" si="45"/>
        <v>0</v>
      </c>
    </row>
    <row r="368" spans="14:14" ht="15.75">
      <c r="N368" s="144">
        <f t="shared" si="45"/>
        <v>0</v>
      </c>
    </row>
    <row r="369" spans="14:14" ht="15.75">
      <c r="N369" s="144">
        <f t="shared" si="45"/>
        <v>0</v>
      </c>
    </row>
    <row r="370" spans="14:14" ht="15.75">
      <c r="N370" s="144">
        <f t="shared" si="45"/>
        <v>0</v>
      </c>
    </row>
    <row r="371" spans="14:14" ht="15.75">
      <c r="N371" s="144">
        <f t="shared" si="45"/>
        <v>0</v>
      </c>
    </row>
    <row r="372" spans="14:14" ht="15.75">
      <c r="N372" s="144">
        <f t="shared" si="45"/>
        <v>0</v>
      </c>
    </row>
    <row r="373" spans="14:14" ht="15.75">
      <c r="N373" s="144">
        <f t="shared" si="45"/>
        <v>0</v>
      </c>
    </row>
    <row r="374" spans="14:14" ht="15.75">
      <c r="N374" s="144">
        <f t="shared" si="45"/>
        <v>0</v>
      </c>
    </row>
    <row r="375" spans="14:14" ht="15.75">
      <c r="N375" s="144">
        <f t="shared" si="45"/>
        <v>0</v>
      </c>
    </row>
    <row r="376" spans="14:14" ht="15.75">
      <c r="N376" s="144">
        <f t="shared" si="45"/>
        <v>0</v>
      </c>
    </row>
    <row r="377" spans="14:14" ht="15.75">
      <c r="N377" s="144">
        <f t="shared" si="45"/>
        <v>0</v>
      </c>
    </row>
    <row r="378" spans="14:14" ht="15.75">
      <c r="N378" s="144">
        <f t="shared" si="45"/>
        <v>0</v>
      </c>
    </row>
    <row r="379" spans="14:14" ht="15.75">
      <c r="N379" s="144">
        <f t="shared" si="45"/>
        <v>0</v>
      </c>
    </row>
    <row r="380" spans="14:14" ht="15.75">
      <c r="N380" s="144">
        <f t="shared" si="45"/>
        <v>0</v>
      </c>
    </row>
    <row r="381" spans="14:14" ht="15.75">
      <c r="N381" s="144">
        <f t="shared" si="45"/>
        <v>0</v>
      </c>
    </row>
    <row r="382" spans="14:14" ht="15.75">
      <c r="N382" s="144">
        <f t="shared" si="45"/>
        <v>0</v>
      </c>
    </row>
    <row r="383" spans="14:14" ht="15.75">
      <c r="N383" s="144">
        <f t="shared" si="45"/>
        <v>0</v>
      </c>
    </row>
    <row r="384" spans="14:14" ht="15.75">
      <c r="N384" s="144">
        <f t="shared" si="45"/>
        <v>0</v>
      </c>
    </row>
    <row r="385" spans="14:14" ht="15.75">
      <c r="N385" s="144">
        <f t="shared" si="45"/>
        <v>0</v>
      </c>
    </row>
    <row r="386" spans="14:14" ht="15.75">
      <c r="N386" s="144">
        <f t="shared" si="45"/>
        <v>0</v>
      </c>
    </row>
    <row r="387" spans="14:14" ht="15.75">
      <c r="N387" s="144">
        <f t="shared" si="45"/>
        <v>0</v>
      </c>
    </row>
    <row r="388" spans="14:14" ht="15.75">
      <c r="N388" s="144">
        <f t="shared" si="45"/>
        <v>0</v>
      </c>
    </row>
    <row r="389" spans="14:14" ht="15.75">
      <c r="N389" s="144">
        <f t="shared" si="45"/>
        <v>0</v>
      </c>
    </row>
    <row r="390" spans="14:14" ht="15.75">
      <c r="N390" s="144">
        <f t="shared" si="45"/>
        <v>0</v>
      </c>
    </row>
    <row r="391" spans="14:14" ht="15.75">
      <c r="N391" s="144">
        <f t="shared" si="45"/>
        <v>0</v>
      </c>
    </row>
    <row r="392" spans="14:14" ht="15.75">
      <c r="N392" s="144">
        <f t="shared" si="45"/>
        <v>0</v>
      </c>
    </row>
    <row r="393" spans="14:14" ht="15.75">
      <c r="N393" s="144">
        <f t="shared" si="45"/>
        <v>0</v>
      </c>
    </row>
    <row r="394" spans="14:14" ht="15.75">
      <c r="N394" s="144">
        <f t="shared" si="45"/>
        <v>0</v>
      </c>
    </row>
    <row r="395" spans="14:14" ht="15.75">
      <c r="N395" s="144">
        <f t="shared" si="45"/>
        <v>0</v>
      </c>
    </row>
    <row r="396" spans="14:14" ht="15.75">
      <c r="N396" s="144">
        <f t="shared" si="45"/>
        <v>0</v>
      </c>
    </row>
    <row r="397" spans="14:14" ht="15.75">
      <c r="N397" s="144">
        <f t="shared" si="45"/>
        <v>0</v>
      </c>
    </row>
    <row r="398" spans="14:14" ht="15.75">
      <c r="N398" s="144">
        <f t="shared" si="45"/>
        <v>0</v>
      </c>
    </row>
    <row r="399" spans="14:14" ht="15.75">
      <c r="N399" s="144">
        <f t="shared" si="45"/>
        <v>0</v>
      </c>
    </row>
    <row r="400" spans="14:14" ht="15.75">
      <c r="N400" s="144">
        <f t="shared" si="45"/>
        <v>0</v>
      </c>
    </row>
    <row r="401" spans="14:14" ht="15.75">
      <c r="N401" s="144">
        <f t="shared" si="45"/>
        <v>0</v>
      </c>
    </row>
    <row r="402" spans="14:14" ht="15.75">
      <c r="N402" s="144">
        <f t="shared" si="45"/>
        <v>0</v>
      </c>
    </row>
    <row r="403" spans="14:14" ht="15.75">
      <c r="N403" s="144">
        <f t="shared" si="45"/>
        <v>0</v>
      </c>
    </row>
    <row r="404" spans="14:14" ht="15.75">
      <c r="N404" s="144">
        <f t="shared" si="45"/>
        <v>0</v>
      </c>
    </row>
    <row r="405" spans="14:14" ht="15.75">
      <c r="N405" s="144">
        <f t="shared" si="45"/>
        <v>0</v>
      </c>
    </row>
    <row r="406" spans="14:14" ht="15.75">
      <c r="N406" s="144">
        <f t="shared" si="45"/>
        <v>0</v>
      </c>
    </row>
    <row r="407" spans="14:14" ht="15.75">
      <c r="N407" s="144">
        <f t="shared" si="45"/>
        <v>0</v>
      </c>
    </row>
    <row r="408" spans="14:14" ht="15.75">
      <c r="N408" s="144">
        <f t="shared" si="45"/>
        <v>0</v>
      </c>
    </row>
    <row r="409" spans="14:14" ht="15.75">
      <c r="N409" s="144">
        <f t="shared" si="45"/>
        <v>0</v>
      </c>
    </row>
    <row r="410" spans="14:14" ht="15.75">
      <c r="N410" s="144">
        <f t="shared" si="45"/>
        <v>0</v>
      </c>
    </row>
    <row r="411" spans="14:14" ht="15.75">
      <c r="N411" s="144">
        <f t="shared" si="45"/>
        <v>0</v>
      </c>
    </row>
    <row r="412" spans="14:14" ht="15.75">
      <c r="N412" s="144">
        <f t="shared" si="45"/>
        <v>0</v>
      </c>
    </row>
    <row r="413" spans="14:14" ht="15.75">
      <c r="N413" s="144">
        <f t="shared" si="45"/>
        <v>0</v>
      </c>
    </row>
    <row r="414" spans="14:14" ht="15.75">
      <c r="N414" s="144">
        <f t="shared" si="45"/>
        <v>0</v>
      </c>
    </row>
    <row r="415" spans="14:14" ht="15.75">
      <c r="N415" s="144">
        <f t="shared" si="45"/>
        <v>0</v>
      </c>
    </row>
    <row r="416" spans="14:14" ht="15.75">
      <c r="N416" s="144">
        <f t="shared" si="45"/>
        <v>0</v>
      </c>
    </row>
    <row r="417" spans="14:14" ht="15.75">
      <c r="N417" s="144">
        <f t="shared" si="45"/>
        <v>0</v>
      </c>
    </row>
    <row r="418" spans="14:14" ht="15.75">
      <c r="N418" s="144">
        <f t="shared" si="45"/>
        <v>0</v>
      </c>
    </row>
    <row r="419" spans="14:14" ht="15.75">
      <c r="N419" s="144">
        <f t="shared" si="45"/>
        <v>0</v>
      </c>
    </row>
    <row r="420" spans="14:14" ht="15.75">
      <c r="N420" s="144">
        <f t="shared" si="45"/>
        <v>0</v>
      </c>
    </row>
    <row r="421" spans="14:14" ht="15.75">
      <c r="N421" s="144">
        <f t="shared" si="45"/>
        <v>0</v>
      </c>
    </row>
    <row r="422" spans="14:14" ht="15.75">
      <c r="N422" s="144">
        <f t="shared" si="45"/>
        <v>0</v>
      </c>
    </row>
    <row r="423" spans="14:14" ht="15.75">
      <c r="N423" s="144">
        <f t="shared" si="45"/>
        <v>0</v>
      </c>
    </row>
    <row r="424" spans="14:14" ht="15.75">
      <c r="N424" s="144">
        <f t="shared" si="45"/>
        <v>0</v>
      </c>
    </row>
    <row r="425" spans="14:14" ht="15.75">
      <c r="N425" s="144">
        <f t="shared" ref="N425:N488" si="46">C425+F425</f>
        <v>0</v>
      </c>
    </row>
    <row r="426" spans="14:14" ht="15.75">
      <c r="N426" s="144">
        <f t="shared" si="46"/>
        <v>0</v>
      </c>
    </row>
    <row r="427" spans="14:14" ht="15.75">
      <c r="N427" s="144">
        <f t="shared" si="46"/>
        <v>0</v>
      </c>
    </row>
    <row r="428" spans="14:14" ht="15.75">
      <c r="N428" s="144">
        <f t="shared" si="46"/>
        <v>0</v>
      </c>
    </row>
    <row r="429" spans="14:14" ht="15.75">
      <c r="N429" s="144">
        <f t="shared" si="46"/>
        <v>0</v>
      </c>
    </row>
    <row r="430" spans="14:14" ht="15.75">
      <c r="N430" s="144">
        <f t="shared" si="46"/>
        <v>0</v>
      </c>
    </row>
    <row r="431" spans="14:14" ht="15.75">
      <c r="N431" s="144">
        <f t="shared" si="46"/>
        <v>0</v>
      </c>
    </row>
    <row r="432" spans="14:14" ht="15.75">
      <c r="N432" s="144">
        <f t="shared" si="46"/>
        <v>0</v>
      </c>
    </row>
    <row r="433" spans="14:14" ht="15.75">
      <c r="N433" s="144">
        <f t="shared" si="46"/>
        <v>0</v>
      </c>
    </row>
    <row r="434" spans="14:14" ht="15.75">
      <c r="N434" s="144">
        <f t="shared" si="46"/>
        <v>0</v>
      </c>
    </row>
    <row r="435" spans="14:14" ht="15.75">
      <c r="N435" s="144">
        <f t="shared" si="46"/>
        <v>0</v>
      </c>
    </row>
    <row r="436" spans="14:14" ht="15.75">
      <c r="N436" s="144">
        <f t="shared" si="46"/>
        <v>0</v>
      </c>
    </row>
    <row r="437" spans="14:14" ht="15.75">
      <c r="N437" s="144">
        <f t="shared" si="46"/>
        <v>0</v>
      </c>
    </row>
    <row r="438" spans="14:14" ht="15.75">
      <c r="N438" s="144">
        <f t="shared" si="46"/>
        <v>0</v>
      </c>
    </row>
    <row r="439" spans="14:14" ht="15.75">
      <c r="N439" s="144">
        <f t="shared" si="46"/>
        <v>0</v>
      </c>
    </row>
    <row r="440" spans="14:14" ht="15.75">
      <c r="N440" s="144">
        <f t="shared" si="46"/>
        <v>0</v>
      </c>
    </row>
    <row r="441" spans="14:14" ht="15.75">
      <c r="N441" s="144">
        <f t="shared" si="46"/>
        <v>0</v>
      </c>
    </row>
    <row r="442" spans="14:14" ht="15.75">
      <c r="N442" s="144">
        <f t="shared" si="46"/>
        <v>0</v>
      </c>
    </row>
    <row r="443" spans="14:14" ht="15.75">
      <c r="N443" s="144">
        <f t="shared" si="46"/>
        <v>0</v>
      </c>
    </row>
    <row r="444" spans="14:14" ht="15.75">
      <c r="N444" s="144">
        <f t="shared" si="46"/>
        <v>0</v>
      </c>
    </row>
    <row r="445" spans="14:14" ht="15.75">
      <c r="N445" s="144">
        <f t="shared" si="46"/>
        <v>0</v>
      </c>
    </row>
    <row r="446" spans="14:14" ht="15.75">
      <c r="N446" s="144">
        <f t="shared" si="46"/>
        <v>0</v>
      </c>
    </row>
    <row r="447" spans="14:14" ht="15.75">
      <c r="N447" s="144">
        <f t="shared" si="46"/>
        <v>0</v>
      </c>
    </row>
    <row r="448" spans="14:14" ht="15.75">
      <c r="N448" s="144">
        <f t="shared" si="46"/>
        <v>0</v>
      </c>
    </row>
    <row r="449" spans="14:14" ht="15.75">
      <c r="N449" s="144">
        <f t="shared" si="46"/>
        <v>0</v>
      </c>
    </row>
    <row r="450" spans="14:14" ht="15.75">
      <c r="N450" s="144">
        <f t="shared" si="46"/>
        <v>0</v>
      </c>
    </row>
    <row r="451" spans="14:14" ht="15.75">
      <c r="N451" s="144">
        <f t="shared" si="46"/>
        <v>0</v>
      </c>
    </row>
    <row r="452" spans="14:14" ht="15.75">
      <c r="N452" s="144">
        <f t="shared" si="46"/>
        <v>0</v>
      </c>
    </row>
    <row r="453" spans="14:14" ht="15.75">
      <c r="N453" s="144">
        <f t="shared" si="46"/>
        <v>0</v>
      </c>
    </row>
    <row r="454" spans="14:14" ht="15.75">
      <c r="N454" s="144">
        <f t="shared" si="46"/>
        <v>0</v>
      </c>
    </row>
    <row r="455" spans="14:14" ht="15.75">
      <c r="N455" s="144">
        <f t="shared" si="46"/>
        <v>0</v>
      </c>
    </row>
    <row r="456" spans="14:14" ht="15.75">
      <c r="N456" s="144">
        <f t="shared" si="46"/>
        <v>0</v>
      </c>
    </row>
    <row r="457" spans="14:14" ht="15.75">
      <c r="N457" s="144">
        <f t="shared" si="46"/>
        <v>0</v>
      </c>
    </row>
    <row r="458" spans="14:14" ht="15.75">
      <c r="N458" s="144">
        <f t="shared" si="46"/>
        <v>0</v>
      </c>
    </row>
    <row r="459" spans="14:14" ht="15.75">
      <c r="N459" s="144">
        <f t="shared" si="46"/>
        <v>0</v>
      </c>
    </row>
    <row r="460" spans="14:14" ht="15.75">
      <c r="N460" s="144">
        <f t="shared" si="46"/>
        <v>0</v>
      </c>
    </row>
    <row r="461" spans="14:14" ht="15.75">
      <c r="N461" s="144">
        <f t="shared" si="46"/>
        <v>0</v>
      </c>
    </row>
    <row r="462" spans="14:14" ht="15.75">
      <c r="N462" s="144">
        <f t="shared" si="46"/>
        <v>0</v>
      </c>
    </row>
    <row r="463" spans="14:14" ht="15.75">
      <c r="N463" s="144">
        <f t="shared" si="46"/>
        <v>0</v>
      </c>
    </row>
    <row r="464" spans="14:14" ht="15.75">
      <c r="N464" s="144">
        <f t="shared" si="46"/>
        <v>0</v>
      </c>
    </row>
    <row r="465" spans="14:14" ht="15.75">
      <c r="N465" s="144">
        <f t="shared" si="46"/>
        <v>0</v>
      </c>
    </row>
    <row r="466" spans="14:14" ht="15.75">
      <c r="N466" s="144">
        <f t="shared" si="46"/>
        <v>0</v>
      </c>
    </row>
    <row r="467" spans="14:14" ht="15.75">
      <c r="N467" s="144">
        <f t="shared" si="46"/>
        <v>0</v>
      </c>
    </row>
    <row r="468" spans="14:14" ht="15.75">
      <c r="N468" s="144">
        <f t="shared" si="46"/>
        <v>0</v>
      </c>
    </row>
    <row r="469" spans="14:14" ht="15.75">
      <c r="N469" s="144">
        <f t="shared" si="46"/>
        <v>0</v>
      </c>
    </row>
    <row r="470" spans="14:14" ht="15.75">
      <c r="N470" s="144">
        <f t="shared" si="46"/>
        <v>0</v>
      </c>
    </row>
    <row r="471" spans="14:14" ht="15.75">
      <c r="N471" s="144">
        <f t="shared" si="46"/>
        <v>0</v>
      </c>
    </row>
    <row r="472" spans="14:14" ht="15.75">
      <c r="N472" s="144">
        <f t="shared" si="46"/>
        <v>0</v>
      </c>
    </row>
    <row r="473" spans="14:14" ht="15.75">
      <c r="N473" s="144">
        <f t="shared" si="46"/>
        <v>0</v>
      </c>
    </row>
    <row r="474" spans="14:14" ht="15.75">
      <c r="N474" s="144">
        <f t="shared" si="46"/>
        <v>0</v>
      </c>
    </row>
    <row r="475" spans="14:14" ht="15.75">
      <c r="N475" s="144">
        <f t="shared" si="46"/>
        <v>0</v>
      </c>
    </row>
    <row r="476" spans="14:14" ht="15.75">
      <c r="N476" s="144">
        <f t="shared" si="46"/>
        <v>0</v>
      </c>
    </row>
    <row r="477" spans="14:14" ht="15.75">
      <c r="N477" s="144">
        <f t="shared" si="46"/>
        <v>0</v>
      </c>
    </row>
    <row r="478" spans="14:14" ht="15.75">
      <c r="N478" s="144">
        <f t="shared" si="46"/>
        <v>0</v>
      </c>
    </row>
    <row r="479" spans="14:14" ht="15.75">
      <c r="N479" s="144">
        <f t="shared" si="46"/>
        <v>0</v>
      </c>
    </row>
    <row r="480" spans="14:14" ht="15.75">
      <c r="N480" s="144">
        <f t="shared" si="46"/>
        <v>0</v>
      </c>
    </row>
    <row r="481" spans="14:14" ht="15.75">
      <c r="N481" s="144">
        <f t="shared" si="46"/>
        <v>0</v>
      </c>
    </row>
    <row r="482" spans="14:14" ht="15.75">
      <c r="N482" s="144">
        <f t="shared" si="46"/>
        <v>0</v>
      </c>
    </row>
    <row r="483" spans="14:14" ht="15.75">
      <c r="N483" s="144">
        <f t="shared" si="46"/>
        <v>0</v>
      </c>
    </row>
    <row r="484" spans="14:14" ht="15.75">
      <c r="N484" s="144">
        <f t="shared" si="46"/>
        <v>0</v>
      </c>
    </row>
    <row r="485" spans="14:14" ht="15.75">
      <c r="N485" s="144">
        <f t="shared" si="46"/>
        <v>0</v>
      </c>
    </row>
    <row r="486" spans="14:14" ht="15.75">
      <c r="N486" s="144">
        <f t="shared" si="46"/>
        <v>0</v>
      </c>
    </row>
    <row r="487" spans="14:14" ht="15.75">
      <c r="N487" s="144">
        <f t="shared" si="46"/>
        <v>0</v>
      </c>
    </row>
    <row r="488" spans="14:14" ht="15.75">
      <c r="N488" s="144">
        <f t="shared" si="46"/>
        <v>0</v>
      </c>
    </row>
    <row r="489" spans="14:14" ht="15.75">
      <c r="N489" s="144">
        <f t="shared" ref="N489:N552" si="47">C489+F489</f>
        <v>0</v>
      </c>
    </row>
    <row r="490" spans="14:14" ht="15.75">
      <c r="N490" s="144">
        <f t="shared" si="47"/>
        <v>0</v>
      </c>
    </row>
    <row r="491" spans="14:14" ht="15.75">
      <c r="N491" s="144">
        <f t="shared" si="47"/>
        <v>0</v>
      </c>
    </row>
    <row r="492" spans="14:14" ht="15.75">
      <c r="N492" s="144">
        <f t="shared" si="47"/>
        <v>0</v>
      </c>
    </row>
    <row r="493" spans="14:14" ht="15.75">
      <c r="N493" s="144">
        <f t="shared" si="47"/>
        <v>0</v>
      </c>
    </row>
    <row r="494" spans="14:14" ht="15.75">
      <c r="N494" s="144">
        <f t="shared" si="47"/>
        <v>0</v>
      </c>
    </row>
    <row r="495" spans="14:14" ht="15.75">
      <c r="N495" s="144">
        <f t="shared" si="47"/>
        <v>0</v>
      </c>
    </row>
    <row r="496" spans="14:14" ht="15.75">
      <c r="N496" s="144">
        <f t="shared" si="47"/>
        <v>0</v>
      </c>
    </row>
    <row r="497" spans="14:14" ht="15.75">
      <c r="N497" s="144">
        <f t="shared" si="47"/>
        <v>0</v>
      </c>
    </row>
    <row r="498" spans="14:14" ht="15.75">
      <c r="N498" s="144">
        <f t="shared" si="47"/>
        <v>0</v>
      </c>
    </row>
    <row r="499" spans="14:14" ht="15.75">
      <c r="N499" s="144">
        <f t="shared" si="47"/>
        <v>0</v>
      </c>
    </row>
    <row r="500" spans="14:14" ht="15.75">
      <c r="N500" s="144">
        <f t="shared" si="47"/>
        <v>0</v>
      </c>
    </row>
    <row r="501" spans="14:14" ht="15.75">
      <c r="N501" s="144">
        <f t="shared" si="47"/>
        <v>0</v>
      </c>
    </row>
    <row r="502" spans="14:14" ht="15.75">
      <c r="N502" s="144">
        <f t="shared" si="47"/>
        <v>0</v>
      </c>
    </row>
    <row r="503" spans="14:14" ht="15.75">
      <c r="N503" s="144">
        <f t="shared" si="47"/>
        <v>0</v>
      </c>
    </row>
    <row r="504" spans="14:14" ht="15.75">
      <c r="N504" s="144">
        <f t="shared" si="47"/>
        <v>0</v>
      </c>
    </row>
    <row r="505" spans="14:14" ht="15.75">
      <c r="N505" s="144">
        <f t="shared" si="47"/>
        <v>0</v>
      </c>
    </row>
    <row r="506" spans="14:14" ht="15.75">
      <c r="N506" s="144">
        <f t="shared" si="47"/>
        <v>0</v>
      </c>
    </row>
    <row r="507" spans="14:14" ht="15.75">
      <c r="N507" s="144">
        <f t="shared" si="47"/>
        <v>0</v>
      </c>
    </row>
    <row r="508" spans="14:14" ht="15.75">
      <c r="N508" s="144">
        <f t="shared" si="47"/>
        <v>0</v>
      </c>
    </row>
    <row r="509" spans="14:14" ht="15.75">
      <c r="N509" s="144">
        <f t="shared" si="47"/>
        <v>0</v>
      </c>
    </row>
    <row r="510" spans="14:14" ht="15.75">
      <c r="N510" s="144">
        <f t="shared" si="47"/>
        <v>0</v>
      </c>
    </row>
    <row r="511" spans="14:14" ht="15.75">
      <c r="N511" s="144">
        <f t="shared" si="47"/>
        <v>0</v>
      </c>
    </row>
    <row r="512" spans="14:14" ht="15.75">
      <c r="N512" s="144">
        <f t="shared" si="47"/>
        <v>0</v>
      </c>
    </row>
    <row r="513" spans="14:14" ht="15.75">
      <c r="N513" s="144">
        <f t="shared" si="47"/>
        <v>0</v>
      </c>
    </row>
    <row r="514" spans="14:14" ht="15.75">
      <c r="N514" s="144">
        <f t="shared" si="47"/>
        <v>0</v>
      </c>
    </row>
    <row r="515" spans="14:14" ht="15.75">
      <c r="N515" s="144">
        <f t="shared" si="47"/>
        <v>0</v>
      </c>
    </row>
    <row r="516" spans="14:14" ht="15.75">
      <c r="N516" s="144">
        <f t="shared" si="47"/>
        <v>0</v>
      </c>
    </row>
    <row r="517" spans="14:14" ht="15.75">
      <c r="N517" s="144">
        <f t="shared" si="47"/>
        <v>0</v>
      </c>
    </row>
    <row r="518" spans="14:14" ht="15.75">
      <c r="N518" s="144">
        <f t="shared" si="47"/>
        <v>0</v>
      </c>
    </row>
    <row r="519" spans="14:14" ht="15.75">
      <c r="N519" s="144">
        <f t="shared" si="47"/>
        <v>0</v>
      </c>
    </row>
    <row r="520" spans="14:14" ht="15.75">
      <c r="N520" s="144">
        <f t="shared" si="47"/>
        <v>0</v>
      </c>
    </row>
    <row r="521" spans="14:14" ht="15.75">
      <c r="N521" s="144">
        <f t="shared" si="47"/>
        <v>0</v>
      </c>
    </row>
    <row r="522" spans="14:14" ht="15.75">
      <c r="N522" s="144">
        <f t="shared" si="47"/>
        <v>0</v>
      </c>
    </row>
    <row r="523" spans="14:14" ht="15.75">
      <c r="N523" s="144">
        <f t="shared" si="47"/>
        <v>0</v>
      </c>
    </row>
    <row r="524" spans="14:14" ht="15.75">
      <c r="N524" s="144">
        <f t="shared" si="47"/>
        <v>0</v>
      </c>
    </row>
    <row r="525" spans="14:14" ht="15.75">
      <c r="N525" s="144">
        <f t="shared" si="47"/>
        <v>0</v>
      </c>
    </row>
    <row r="526" spans="14:14" ht="15.75">
      <c r="N526" s="144">
        <f t="shared" si="47"/>
        <v>0</v>
      </c>
    </row>
    <row r="527" spans="14:14" ht="15.75">
      <c r="N527" s="144">
        <f t="shared" si="47"/>
        <v>0</v>
      </c>
    </row>
    <row r="528" spans="14:14" ht="15.75">
      <c r="N528" s="144">
        <f t="shared" si="47"/>
        <v>0</v>
      </c>
    </row>
    <row r="529" spans="14:14" ht="15.75">
      <c r="N529" s="144">
        <f t="shared" si="47"/>
        <v>0</v>
      </c>
    </row>
    <row r="530" spans="14:14" ht="15.75">
      <c r="N530" s="144">
        <f t="shared" si="47"/>
        <v>0</v>
      </c>
    </row>
    <row r="531" spans="14:14" ht="15.75">
      <c r="N531" s="144">
        <f t="shared" si="47"/>
        <v>0</v>
      </c>
    </row>
    <row r="532" spans="14:14" ht="15.75">
      <c r="N532" s="144">
        <f t="shared" si="47"/>
        <v>0</v>
      </c>
    </row>
    <row r="533" spans="14:14" ht="15.75">
      <c r="N533" s="144">
        <f t="shared" si="47"/>
        <v>0</v>
      </c>
    </row>
    <row r="534" spans="14:14" ht="15.75">
      <c r="N534" s="144">
        <f t="shared" si="47"/>
        <v>0</v>
      </c>
    </row>
    <row r="535" spans="14:14" ht="15.75">
      <c r="N535" s="144">
        <f t="shared" si="47"/>
        <v>0</v>
      </c>
    </row>
    <row r="536" spans="14:14" ht="15.75">
      <c r="N536" s="144">
        <f t="shared" si="47"/>
        <v>0</v>
      </c>
    </row>
    <row r="537" spans="14:14" ht="15.75">
      <c r="N537" s="144">
        <f t="shared" si="47"/>
        <v>0</v>
      </c>
    </row>
    <row r="538" spans="14:14" ht="15.75">
      <c r="N538" s="144">
        <f t="shared" si="47"/>
        <v>0</v>
      </c>
    </row>
    <row r="539" spans="14:14" ht="15.75">
      <c r="N539" s="144">
        <f t="shared" si="47"/>
        <v>0</v>
      </c>
    </row>
    <row r="540" spans="14:14" ht="15.75">
      <c r="N540" s="144">
        <f t="shared" si="47"/>
        <v>0</v>
      </c>
    </row>
    <row r="541" spans="14:14" ht="15.75">
      <c r="N541" s="144">
        <f t="shared" si="47"/>
        <v>0</v>
      </c>
    </row>
    <row r="542" spans="14:14" ht="15.75">
      <c r="N542" s="144">
        <f t="shared" si="47"/>
        <v>0</v>
      </c>
    </row>
    <row r="543" spans="14:14" ht="15.75">
      <c r="N543" s="144">
        <f t="shared" si="47"/>
        <v>0</v>
      </c>
    </row>
    <row r="544" spans="14:14" ht="15.75">
      <c r="N544" s="144">
        <f t="shared" si="47"/>
        <v>0</v>
      </c>
    </row>
    <row r="545" spans="14:14" ht="15.75">
      <c r="N545" s="144">
        <f t="shared" si="47"/>
        <v>0</v>
      </c>
    </row>
    <row r="546" spans="14:14" ht="15.75">
      <c r="N546" s="144">
        <f t="shared" si="47"/>
        <v>0</v>
      </c>
    </row>
    <row r="547" spans="14:14" ht="15.75">
      <c r="N547" s="144">
        <f t="shared" si="47"/>
        <v>0</v>
      </c>
    </row>
    <row r="548" spans="14:14" ht="15.75">
      <c r="N548" s="144">
        <f t="shared" si="47"/>
        <v>0</v>
      </c>
    </row>
    <row r="549" spans="14:14" ht="15.75">
      <c r="N549" s="144">
        <f t="shared" si="47"/>
        <v>0</v>
      </c>
    </row>
    <row r="550" spans="14:14" ht="15.75">
      <c r="N550" s="144">
        <f t="shared" si="47"/>
        <v>0</v>
      </c>
    </row>
    <row r="551" spans="14:14" ht="15.75">
      <c r="N551" s="144">
        <f t="shared" si="47"/>
        <v>0</v>
      </c>
    </row>
    <row r="552" spans="14:14" ht="15.75">
      <c r="N552" s="144">
        <f t="shared" si="47"/>
        <v>0</v>
      </c>
    </row>
    <row r="553" spans="14:14" ht="15.75">
      <c r="N553" s="144">
        <f t="shared" ref="N553:N616" si="48">C553+F553</f>
        <v>0</v>
      </c>
    </row>
    <row r="554" spans="14:14" ht="15.75">
      <c r="N554" s="144">
        <f t="shared" si="48"/>
        <v>0</v>
      </c>
    </row>
    <row r="555" spans="14:14" ht="15.75">
      <c r="N555" s="144">
        <f t="shared" si="48"/>
        <v>0</v>
      </c>
    </row>
    <row r="556" spans="14:14" ht="15.75">
      <c r="N556" s="144">
        <f t="shared" si="48"/>
        <v>0</v>
      </c>
    </row>
    <row r="557" spans="14:14" ht="15.75">
      <c r="N557" s="144">
        <f t="shared" si="48"/>
        <v>0</v>
      </c>
    </row>
    <row r="558" spans="14:14" ht="15.75">
      <c r="N558" s="144">
        <f t="shared" si="48"/>
        <v>0</v>
      </c>
    </row>
    <row r="559" spans="14:14" ht="15.75">
      <c r="N559" s="144">
        <f t="shared" si="48"/>
        <v>0</v>
      </c>
    </row>
    <row r="560" spans="14:14" ht="15.75">
      <c r="N560" s="144">
        <f t="shared" si="48"/>
        <v>0</v>
      </c>
    </row>
    <row r="561" spans="14:14" ht="15.75">
      <c r="N561" s="144">
        <f t="shared" si="48"/>
        <v>0</v>
      </c>
    </row>
    <row r="562" spans="14:14" ht="15.75">
      <c r="N562" s="144">
        <f t="shared" si="48"/>
        <v>0</v>
      </c>
    </row>
    <row r="563" spans="14:14" ht="15.75">
      <c r="N563" s="144">
        <f t="shared" si="48"/>
        <v>0</v>
      </c>
    </row>
    <row r="564" spans="14:14" ht="15.75">
      <c r="N564" s="144">
        <f t="shared" si="48"/>
        <v>0</v>
      </c>
    </row>
    <row r="565" spans="14:14" ht="15.75">
      <c r="N565" s="144">
        <f t="shared" si="48"/>
        <v>0</v>
      </c>
    </row>
    <row r="566" spans="14:14" ht="15.75">
      <c r="N566" s="144">
        <f t="shared" si="48"/>
        <v>0</v>
      </c>
    </row>
    <row r="567" spans="14:14" ht="15.75">
      <c r="N567" s="144">
        <f t="shared" si="48"/>
        <v>0</v>
      </c>
    </row>
    <row r="568" spans="14:14" ht="15.75">
      <c r="N568" s="144">
        <f t="shared" si="48"/>
        <v>0</v>
      </c>
    </row>
    <row r="569" spans="14:14" ht="15.75">
      <c r="N569" s="144">
        <f t="shared" si="48"/>
        <v>0</v>
      </c>
    </row>
    <row r="570" spans="14:14" ht="15.75">
      <c r="N570" s="144">
        <f t="shared" si="48"/>
        <v>0</v>
      </c>
    </row>
    <row r="571" spans="14:14" ht="15.75">
      <c r="N571" s="144">
        <f t="shared" si="48"/>
        <v>0</v>
      </c>
    </row>
    <row r="572" spans="14:14" ht="15.75">
      <c r="N572" s="144">
        <f t="shared" si="48"/>
        <v>0</v>
      </c>
    </row>
    <row r="573" spans="14:14" ht="15.75">
      <c r="N573" s="144">
        <f t="shared" si="48"/>
        <v>0</v>
      </c>
    </row>
    <row r="574" spans="14:14" ht="15.75">
      <c r="N574" s="144">
        <f t="shared" si="48"/>
        <v>0</v>
      </c>
    </row>
    <row r="575" spans="14:14" ht="15.75">
      <c r="N575" s="144">
        <f t="shared" si="48"/>
        <v>0</v>
      </c>
    </row>
    <row r="576" spans="14:14" ht="15.75">
      <c r="N576" s="144">
        <f t="shared" si="48"/>
        <v>0</v>
      </c>
    </row>
    <row r="577" spans="14:14" ht="15.75">
      <c r="N577" s="144">
        <f t="shared" si="48"/>
        <v>0</v>
      </c>
    </row>
    <row r="578" spans="14:14" ht="15.75">
      <c r="N578" s="144">
        <f t="shared" si="48"/>
        <v>0</v>
      </c>
    </row>
    <row r="579" spans="14:14" ht="15.75">
      <c r="N579" s="144">
        <f t="shared" si="48"/>
        <v>0</v>
      </c>
    </row>
    <row r="580" spans="14:14" ht="15.75">
      <c r="N580" s="144">
        <f t="shared" si="48"/>
        <v>0</v>
      </c>
    </row>
    <row r="581" spans="14:14" ht="15.75">
      <c r="N581" s="144">
        <f t="shared" si="48"/>
        <v>0</v>
      </c>
    </row>
    <row r="582" spans="14:14" ht="15.75">
      <c r="N582" s="144">
        <f t="shared" si="48"/>
        <v>0</v>
      </c>
    </row>
    <row r="583" spans="14:14" ht="15.75">
      <c r="N583" s="144">
        <f t="shared" si="48"/>
        <v>0</v>
      </c>
    </row>
    <row r="584" spans="14:14" ht="15.75">
      <c r="N584" s="144">
        <f t="shared" si="48"/>
        <v>0</v>
      </c>
    </row>
    <row r="585" spans="14:14" ht="15.75">
      <c r="N585" s="144">
        <f t="shared" si="48"/>
        <v>0</v>
      </c>
    </row>
    <row r="586" spans="14:14" ht="15.75">
      <c r="N586" s="144">
        <f t="shared" si="48"/>
        <v>0</v>
      </c>
    </row>
    <row r="587" spans="14:14" ht="15.75">
      <c r="N587" s="144">
        <f t="shared" si="48"/>
        <v>0</v>
      </c>
    </row>
    <row r="588" spans="14:14" ht="15.75">
      <c r="N588" s="144">
        <f t="shared" si="48"/>
        <v>0</v>
      </c>
    </row>
    <row r="589" spans="14:14" ht="15.75">
      <c r="N589" s="144">
        <f t="shared" si="48"/>
        <v>0</v>
      </c>
    </row>
    <row r="590" spans="14:14" ht="15.75">
      <c r="N590" s="144">
        <f t="shared" si="48"/>
        <v>0</v>
      </c>
    </row>
    <row r="591" spans="14:14" ht="15.75">
      <c r="N591" s="144">
        <f t="shared" si="48"/>
        <v>0</v>
      </c>
    </row>
    <row r="592" spans="14:14" ht="15.75">
      <c r="N592" s="144">
        <f t="shared" si="48"/>
        <v>0</v>
      </c>
    </row>
    <row r="593" spans="14:14" ht="15.75">
      <c r="N593" s="144">
        <f t="shared" si="48"/>
        <v>0</v>
      </c>
    </row>
    <row r="594" spans="14:14" ht="15.75">
      <c r="N594" s="144">
        <f t="shared" si="48"/>
        <v>0</v>
      </c>
    </row>
    <row r="595" spans="14:14" ht="15.75">
      <c r="N595" s="144">
        <f t="shared" si="48"/>
        <v>0</v>
      </c>
    </row>
    <row r="596" spans="14:14" ht="15.75">
      <c r="N596" s="144">
        <f t="shared" si="48"/>
        <v>0</v>
      </c>
    </row>
    <row r="597" spans="14:14" ht="15.75">
      <c r="N597" s="144">
        <f t="shared" si="48"/>
        <v>0</v>
      </c>
    </row>
    <row r="598" spans="14:14" ht="15.75">
      <c r="N598" s="144">
        <f t="shared" si="48"/>
        <v>0</v>
      </c>
    </row>
    <row r="599" spans="14:14" ht="15.75">
      <c r="N599" s="144">
        <f t="shared" si="48"/>
        <v>0</v>
      </c>
    </row>
    <row r="600" spans="14:14" ht="15.75">
      <c r="N600" s="144">
        <f t="shared" si="48"/>
        <v>0</v>
      </c>
    </row>
    <row r="601" spans="14:14" ht="15.75">
      <c r="N601" s="144">
        <f t="shared" si="48"/>
        <v>0</v>
      </c>
    </row>
    <row r="602" spans="14:14" ht="15.75">
      <c r="N602" s="144">
        <f t="shared" si="48"/>
        <v>0</v>
      </c>
    </row>
    <row r="603" spans="14:14" ht="15.75">
      <c r="N603" s="144">
        <f t="shared" si="48"/>
        <v>0</v>
      </c>
    </row>
    <row r="604" spans="14:14" ht="15.75">
      <c r="N604" s="144">
        <f t="shared" si="48"/>
        <v>0</v>
      </c>
    </row>
    <row r="605" spans="14:14" ht="15.75">
      <c r="N605" s="144">
        <f t="shared" si="48"/>
        <v>0</v>
      </c>
    </row>
    <row r="606" spans="14:14" ht="15.75">
      <c r="N606" s="144">
        <f t="shared" si="48"/>
        <v>0</v>
      </c>
    </row>
    <row r="607" spans="14:14" ht="15.75">
      <c r="N607" s="144">
        <f t="shared" si="48"/>
        <v>0</v>
      </c>
    </row>
    <row r="608" spans="14:14" ht="15.75">
      <c r="N608" s="144">
        <f t="shared" si="48"/>
        <v>0</v>
      </c>
    </row>
    <row r="609" spans="14:14" ht="15.75">
      <c r="N609" s="144">
        <f t="shared" si="48"/>
        <v>0</v>
      </c>
    </row>
    <row r="610" spans="14:14" ht="15.75">
      <c r="N610" s="144">
        <f t="shared" si="48"/>
        <v>0</v>
      </c>
    </row>
    <row r="611" spans="14:14" ht="15.75">
      <c r="N611" s="144">
        <f t="shared" si="48"/>
        <v>0</v>
      </c>
    </row>
    <row r="612" spans="14:14" ht="15.75">
      <c r="N612" s="144">
        <f t="shared" si="48"/>
        <v>0</v>
      </c>
    </row>
    <row r="613" spans="14:14" ht="15.75">
      <c r="N613" s="144">
        <f t="shared" si="48"/>
        <v>0</v>
      </c>
    </row>
    <row r="614" spans="14:14" ht="15.75">
      <c r="N614" s="144">
        <f t="shared" si="48"/>
        <v>0</v>
      </c>
    </row>
    <row r="615" spans="14:14" ht="15.75">
      <c r="N615" s="144">
        <f t="shared" si="48"/>
        <v>0</v>
      </c>
    </row>
    <row r="616" spans="14:14" ht="15.75">
      <c r="N616" s="144">
        <f t="shared" si="48"/>
        <v>0</v>
      </c>
    </row>
    <row r="617" spans="14:14" ht="15.75">
      <c r="N617" s="144">
        <f t="shared" ref="N617:N680" si="49">C617+F617</f>
        <v>0</v>
      </c>
    </row>
    <row r="618" spans="14:14" ht="15.75">
      <c r="N618" s="144">
        <f t="shared" si="49"/>
        <v>0</v>
      </c>
    </row>
    <row r="619" spans="14:14" ht="15.75">
      <c r="N619" s="144">
        <f t="shared" si="49"/>
        <v>0</v>
      </c>
    </row>
    <row r="620" spans="14:14" ht="15.75">
      <c r="N620" s="144">
        <f t="shared" si="49"/>
        <v>0</v>
      </c>
    </row>
    <row r="621" spans="14:14" ht="15.75">
      <c r="N621" s="144">
        <f t="shared" si="49"/>
        <v>0</v>
      </c>
    </row>
    <row r="622" spans="14:14" ht="15.75">
      <c r="N622" s="144">
        <f t="shared" si="49"/>
        <v>0</v>
      </c>
    </row>
    <row r="623" spans="14:14" ht="15.75">
      <c r="N623" s="144">
        <f t="shared" si="49"/>
        <v>0</v>
      </c>
    </row>
    <row r="624" spans="14:14" ht="15.75">
      <c r="N624" s="144">
        <f t="shared" si="49"/>
        <v>0</v>
      </c>
    </row>
    <row r="625" spans="14:14" ht="15.75">
      <c r="N625" s="144">
        <f t="shared" si="49"/>
        <v>0</v>
      </c>
    </row>
    <row r="626" spans="14:14" ht="15.75">
      <c r="N626" s="144">
        <f t="shared" si="49"/>
        <v>0</v>
      </c>
    </row>
    <row r="627" spans="14:14" ht="15.75">
      <c r="N627" s="144">
        <f t="shared" si="49"/>
        <v>0</v>
      </c>
    </row>
    <row r="628" spans="14:14" ht="15.75">
      <c r="N628" s="144">
        <f t="shared" si="49"/>
        <v>0</v>
      </c>
    </row>
    <row r="629" spans="14:14" ht="15.75">
      <c r="N629" s="144">
        <f t="shared" si="49"/>
        <v>0</v>
      </c>
    </row>
    <row r="630" spans="14:14" ht="15.75">
      <c r="N630" s="144">
        <f t="shared" si="49"/>
        <v>0</v>
      </c>
    </row>
    <row r="631" spans="14:14" ht="15.75">
      <c r="N631" s="144">
        <f t="shared" si="49"/>
        <v>0</v>
      </c>
    </row>
    <row r="632" spans="14:14" ht="15.75">
      <c r="N632" s="144">
        <f t="shared" si="49"/>
        <v>0</v>
      </c>
    </row>
    <row r="633" spans="14:14" ht="15.75">
      <c r="N633" s="144">
        <f t="shared" si="49"/>
        <v>0</v>
      </c>
    </row>
    <row r="634" spans="14:14" ht="15.75">
      <c r="N634" s="144">
        <f t="shared" si="49"/>
        <v>0</v>
      </c>
    </row>
    <row r="635" spans="14:14" ht="15.75">
      <c r="N635" s="144">
        <f t="shared" si="49"/>
        <v>0</v>
      </c>
    </row>
    <row r="636" spans="14:14" ht="15.75">
      <c r="N636" s="144">
        <f t="shared" si="49"/>
        <v>0</v>
      </c>
    </row>
    <row r="637" spans="14:14" ht="15.75">
      <c r="N637" s="144">
        <f t="shared" si="49"/>
        <v>0</v>
      </c>
    </row>
    <row r="638" spans="14:14" ht="15.75">
      <c r="N638" s="144">
        <f t="shared" si="49"/>
        <v>0</v>
      </c>
    </row>
    <row r="639" spans="14:14" ht="15.75">
      <c r="N639" s="144">
        <f t="shared" si="49"/>
        <v>0</v>
      </c>
    </row>
    <row r="640" spans="14:14" ht="15.75">
      <c r="N640" s="144">
        <f t="shared" si="49"/>
        <v>0</v>
      </c>
    </row>
    <row r="641" spans="14:14" ht="15.75">
      <c r="N641" s="144">
        <f t="shared" si="49"/>
        <v>0</v>
      </c>
    </row>
    <row r="642" spans="14:14" ht="15.75">
      <c r="N642" s="144">
        <f t="shared" si="49"/>
        <v>0</v>
      </c>
    </row>
    <row r="643" spans="14:14" ht="15.75">
      <c r="N643" s="144">
        <f t="shared" si="49"/>
        <v>0</v>
      </c>
    </row>
    <row r="644" spans="14:14" ht="15.75">
      <c r="N644" s="144">
        <f t="shared" si="49"/>
        <v>0</v>
      </c>
    </row>
    <row r="645" spans="14:14" ht="15.75">
      <c r="N645" s="144">
        <f t="shared" si="49"/>
        <v>0</v>
      </c>
    </row>
    <row r="646" spans="14:14" ht="15.75">
      <c r="N646" s="144">
        <f t="shared" si="49"/>
        <v>0</v>
      </c>
    </row>
    <row r="647" spans="14:14" ht="15.75">
      <c r="N647" s="144">
        <f t="shared" si="49"/>
        <v>0</v>
      </c>
    </row>
    <row r="648" spans="14:14" ht="15.75">
      <c r="N648" s="144">
        <f t="shared" si="49"/>
        <v>0</v>
      </c>
    </row>
    <row r="649" spans="14:14" ht="15.75">
      <c r="N649" s="144">
        <f t="shared" si="49"/>
        <v>0</v>
      </c>
    </row>
    <row r="650" spans="14:14" ht="15.75">
      <c r="N650" s="144">
        <f t="shared" si="49"/>
        <v>0</v>
      </c>
    </row>
    <row r="651" spans="14:14" ht="15.75">
      <c r="N651" s="144">
        <f t="shared" si="49"/>
        <v>0</v>
      </c>
    </row>
    <row r="652" spans="14:14" ht="15.75">
      <c r="N652" s="144">
        <f t="shared" si="49"/>
        <v>0</v>
      </c>
    </row>
    <row r="653" spans="14:14" ht="15.75">
      <c r="N653" s="144">
        <f t="shared" si="49"/>
        <v>0</v>
      </c>
    </row>
    <row r="654" spans="14:14" ht="15.75">
      <c r="N654" s="144">
        <f t="shared" si="49"/>
        <v>0</v>
      </c>
    </row>
    <row r="655" spans="14:14" ht="15.75">
      <c r="N655" s="144">
        <f t="shared" si="49"/>
        <v>0</v>
      </c>
    </row>
    <row r="656" spans="14:14" ht="15.75">
      <c r="N656" s="144">
        <f t="shared" si="49"/>
        <v>0</v>
      </c>
    </row>
    <row r="657" spans="14:14" ht="15.75">
      <c r="N657" s="144">
        <f t="shared" si="49"/>
        <v>0</v>
      </c>
    </row>
    <row r="658" spans="14:14" ht="15.75">
      <c r="N658" s="144">
        <f t="shared" si="49"/>
        <v>0</v>
      </c>
    </row>
    <row r="659" spans="14:14" ht="15.75">
      <c r="N659" s="144">
        <f t="shared" si="49"/>
        <v>0</v>
      </c>
    </row>
    <row r="660" spans="14:14" ht="15.75">
      <c r="N660" s="144">
        <f t="shared" si="49"/>
        <v>0</v>
      </c>
    </row>
    <row r="661" spans="14:14" ht="15.75">
      <c r="N661" s="144">
        <f t="shared" si="49"/>
        <v>0</v>
      </c>
    </row>
    <row r="662" spans="14:14" ht="15.75">
      <c r="N662" s="144">
        <f t="shared" si="49"/>
        <v>0</v>
      </c>
    </row>
    <row r="663" spans="14:14" ht="15.75">
      <c r="N663" s="144">
        <f t="shared" si="49"/>
        <v>0</v>
      </c>
    </row>
    <row r="664" spans="14:14" ht="15.75">
      <c r="N664" s="144">
        <f t="shared" si="49"/>
        <v>0</v>
      </c>
    </row>
    <row r="665" spans="14:14" ht="15.75">
      <c r="N665" s="144">
        <f t="shared" si="49"/>
        <v>0</v>
      </c>
    </row>
    <row r="666" spans="14:14" ht="15.75">
      <c r="N666" s="144">
        <f t="shared" si="49"/>
        <v>0</v>
      </c>
    </row>
    <row r="667" spans="14:14" ht="15.75">
      <c r="N667" s="144">
        <f t="shared" si="49"/>
        <v>0</v>
      </c>
    </row>
    <row r="668" spans="14:14" ht="15.75">
      <c r="N668" s="144">
        <f t="shared" si="49"/>
        <v>0</v>
      </c>
    </row>
    <row r="669" spans="14:14" ht="15.75">
      <c r="N669" s="144">
        <f t="shared" si="49"/>
        <v>0</v>
      </c>
    </row>
    <row r="670" spans="14:14" ht="15.75">
      <c r="N670" s="144">
        <f t="shared" si="49"/>
        <v>0</v>
      </c>
    </row>
    <row r="671" spans="14:14" ht="15.75">
      <c r="N671" s="144">
        <f t="shared" si="49"/>
        <v>0</v>
      </c>
    </row>
    <row r="672" spans="14:14" ht="15.75">
      <c r="N672" s="144">
        <f t="shared" si="49"/>
        <v>0</v>
      </c>
    </row>
    <row r="673" spans="14:14" ht="15.75">
      <c r="N673" s="144">
        <f t="shared" si="49"/>
        <v>0</v>
      </c>
    </row>
    <row r="674" spans="14:14" ht="15.75">
      <c r="N674" s="144">
        <f t="shared" si="49"/>
        <v>0</v>
      </c>
    </row>
    <row r="675" spans="14:14" ht="15.75">
      <c r="N675" s="144">
        <f t="shared" si="49"/>
        <v>0</v>
      </c>
    </row>
    <row r="676" spans="14:14" ht="15.75">
      <c r="N676" s="144">
        <f t="shared" si="49"/>
        <v>0</v>
      </c>
    </row>
    <row r="677" spans="14:14" ht="15.75">
      <c r="N677" s="144">
        <f t="shared" si="49"/>
        <v>0</v>
      </c>
    </row>
    <row r="678" spans="14:14" ht="15.75">
      <c r="N678" s="144">
        <f t="shared" si="49"/>
        <v>0</v>
      </c>
    </row>
    <row r="679" spans="14:14" ht="15.75">
      <c r="N679" s="144">
        <f t="shared" si="49"/>
        <v>0</v>
      </c>
    </row>
    <row r="680" spans="14:14" ht="15.75">
      <c r="N680" s="144">
        <f t="shared" si="49"/>
        <v>0</v>
      </c>
    </row>
    <row r="681" spans="14:14" ht="15.75">
      <c r="N681" s="144">
        <f t="shared" ref="N681:N744" si="50">C681+F681</f>
        <v>0</v>
      </c>
    </row>
    <row r="682" spans="14:14" ht="15.75">
      <c r="N682" s="144">
        <f t="shared" si="50"/>
        <v>0</v>
      </c>
    </row>
    <row r="683" spans="14:14" ht="15.75">
      <c r="N683" s="144">
        <f t="shared" si="50"/>
        <v>0</v>
      </c>
    </row>
    <row r="684" spans="14:14" ht="15.75">
      <c r="N684" s="144">
        <f t="shared" si="50"/>
        <v>0</v>
      </c>
    </row>
    <row r="685" spans="14:14" ht="15.75">
      <c r="N685" s="144">
        <f t="shared" si="50"/>
        <v>0</v>
      </c>
    </row>
    <row r="686" spans="14:14" ht="15.75">
      <c r="N686" s="144">
        <f t="shared" si="50"/>
        <v>0</v>
      </c>
    </row>
    <row r="687" spans="14:14" ht="15.75">
      <c r="N687" s="144">
        <f t="shared" si="50"/>
        <v>0</v>
      </c>
    </row>
    <row r="688" spans="14:14" ht="15.75">
      <c r="N688" s="144">
        <f t="shared" si="50"/>
        <v>0</v>
      </c>
    </row>
    <row r="689" spans="14:14" ht="15.75">
      <c r="N689" s="144">
        <f t="shared" si="50"/>
        <v>0</v>
      </c>
    </row>
    <row r="690" spans="14:14" ht="15.75">
      <c r="N690" s="144">
        <f t="shared" si="50"/>
        <v>0</v>
      </c>
    </row>
    <row r="691" spans="14:14" ht="15.75">
      <c r="N691" s="144">
        <f t="shared" si="50"/>
        <v>0</v>
      </c>
    </row>
    <row r="692" spans="14:14" ht="15.75">
      <c r="N692" s="144">
        <f t="shared" si="50"/>
        <v>0</v>
      </c>
    </row>
    <row r="693" spans="14:14" ht="15.75">
      <c r="N693" s="144">
        <f t="shared" si="50"/>
        <v>0</v>
      </c>
    </row>
    <row r="694" spans="14:14" ht="15.75">
      <c r="N694" s="144">
        <f t="shared" si="50"/>
        <v>0</v>
      </c>
    </row>
    <row r="695" spans="14:14" ht="15.75">
      <c r="N695" s="144">
        <f t="shared" si="50"/>
        <v>0</v>
      </c>
    </row>
    <row r="696" spans="14:14" ht="15.75">
      <c r="N696" s="144">
        <f t="shared" si="50"/>
        <v>0</v>
      </c>
    </row>
    <row r="697" spans="14:14" ht="15.75">
      <c r="N697" s="144">
        <f t="shared" si="50"/>
        <v>0</v>
      </c>
    </row>
    <row r="698" spans="14:14" ht="15.75">
      <c r="N698" s="144">
        <f t="shared" si="50"/>
        <v>0</v>
      </c>
    </row>
    <row r="699" spans="14:14" ht="15.75">
      <c r="N699" s="144">
        <f t="shared" si="50"/>
        <v>0</v>
      </c>
    </row>
    <row r="700" spans="14:14" ht="15.75">
      <c r="N700" s="144">
        <f t="shared" si="50"/>
        <v>0</v>
      </c>
    </row>
    <row r="701" spans="14:14" ht="15.75">
      <c r="N701" s="144">
        <f t="shared" si="50"/>
        <v>0</v>
      </c>
    </row>
    <row r="702" spans="14:14" ht="15.75">
      <c r="N702" s="144">
        <f t="shared" si="50"/>
        <v>0</v>
      </c>
    </row>
    <row r="703" spans="14:14" ht="15.75">
      <c r="N703" s="144">
        <f t="shared" si="50"/>
        <v>0</v>
      </c>
    </row>
    <row r="704" spans="14:14" ht="15.75">
      <c r="N704" s="144">
        <f t="shared" si="50"/>
        <v>0</v>
      </c>
    </row>
    <row r="705" spans="14:14" ht="15.75">
      <c r="N705" s="144">
        <f t="shared" si="50"/>
        <v>0</v>
      </c>
    </row>
    <row r="706" spans="14:14" ht="15.75">
      <c r="N706" s="144">
        <f t="shared" si="50"/>
        <v>0</v>
      </c>
    </row>
    <row r="707" spans="14:14" ht="15.75">
      <c r="N707" s="144">
        <f t="shared" si="50"/>
        <v>0</v>
      </c>
    </row>
    <row r="708" spans="14:14" ht="15.75">
      <c r="N708" s="144">
        <f t="shared" si="50"/>
        <v>0</v>
      </c>
    </row>
    <row r="709" spans="14:14" ht="15.75">
      <c r="N709" s="144">
        <f t="shared" si="50"/>
        <v>0</v>
      </c>
    </row>
    <row r="710" spans="14:14" ht="15.75">
      <c r="N710" s="144">
        <f t="shared" si="50"/>
        <v>0</v>
      </c>
    </row>
    <row r="711" spans="14:14" ht="15.75">
      <c r="N711" s="144">
        <f t="shared" si="50"/>
        <v>0</v>
      </c>
    </row>
    <row r="712" spans="14:14" ht="15.75">
      <c r="N712" s="144">
        <f t="shared" si="50"/>
        <v>0</v>
      </c>
    </row>
    <row r="713" spans="14:14" ht="15.75">
      <c r="N713" s="144">
        <f t="shared" si="50"/>
        <v>0</v>
      </c>
    </row>
    <row r="714" spans="14:14" ht="15.75">
      <c r="N714" s="144">
        <f t="shared" si="50"/>
        <v>0</v>
      </c>
    </row>
    <row r="715" spans="14:14" ht="15.75">
      <c r="N715" s="144">
        <f t="shared" si="50"/>
        <v>0</v>
      </c>
    </row>
    <row r="716" spans="14:14" ht="15.75">
      <c r="N716" s="144">
        <f t="shared" si="50"/>
        <v>0</v>
      </c>
    </row>
    <row r="717" spans="14:14" ht="15.75">
      <c r="N717" s="144">
        <f t="shared" si="50"/>
        <v>0</v>
      </c>
    </row>
    <row r="718" spans="14:14" ht="15.75">
      <c r="N718" s="144">
        <f t="shared" si="50"/>
        <v>0</v>
      </c>
    </row>
    <row r="719" spans="14:14" ht="15.75">
      <c r="N719" s="144">
        <f t="shared" si="50"/>
        <v>0</v>
      </c>
    </row>
    <row r="720" spans="14:14" ht="15.75">
      <c r="N720" s="144">
        <f t="shared" si="50"/>
        <v>0</v>
      </c>
    </row>
    <row r="721" spans="14:14" ht="15.75">
      <c r="N721" s="144">
        <f t="shared" si="50"/>
        <v>0</v>
      </c>
    </row>
    <row r="722" spans="14:14" ht="15.75">
      <c r="N722" s="144">
        <f t="shared" si="50"/>
        <v>0</v>
      </c>
    </row>
    <row r="723" spans="14:14" ht="15.75">
      <c r="N723" s="144">
        <f t="shared" si="50"/>
        <v>0</v>
      </c>
    </row>
    <row r="724" spans="14:14" ht="15.75">
      <c r="N724" s="144">
        <f t="shared" si="50"/>
        <v>0</v>
      </c>
    </row>
    <row r="725" spans="14:14" ht="15.75">
      <c r="N725" s="144">
        <f t="shared" si="50"/>
        <v>0</v>
      </c>
    </row>
    <row r="726" spans="14:14" ht="15.75">
      <c r="N726" s="144">
        <f t="shared" si="50"/>
        <v>0</v>
      </c>
    </row>
    <row r="727" spans="14:14" ht="15.75">
      <c r="N727" s="144">
        <f t="shared" si="50"/>
        <v>0</v>
      </c>
    </row>
    <row r="728" spans="14:14" ht="15.75">
      <c r="N728" s="144">
        <f t="shared" si="50"/>
        <v>0</v>
      </c>
    </row>
    <row r="729" spans="14:14" ht="15.75">
      <c r="N729" s="144">
        <f t="shared" si="50"/>
        <v>0</v>
      </c>
    </row>
    <row r="730" spans="14:14" ht="15.75">
      <c r="N730" s="144">
        <f t="shared" si="50"/>
        <v>0</v>
      </c>
    </row>
    <row r="731" spans="14:14" ht="15.75">
      <c r="N731" s="144">
        <f t="shared" si="50"/>
        <v>0</v>
      </c>
    </row>
    <row r="732" spans="14:14" ht="15.75">
      <c r="N732" s="144">
        <f t="shared" si="50"/>
        <v>0</v>
      </c>
    </row>
    <row r="733" spans="14:14" ht="15.75">
      <c r="N733" s="144">
        <f t="shared" si="50"/>
        <v>0</v>
      </c>
    </row>
    <row r="734" spans="14:14" ht="15.75">
      <c r="N734" s="144">
        <f t="shared" si="50"/>
        <v>0</v>
      </c>
    </row>
    <row r="735" spans="14:14" ht="15.75">
      <c r="N735" s="144">
        <f t="shared" si="50"/>
        <v>0</v>
      </c>
    </row>
    <row r="736" spans="14:14" ht="15.75">
      <c r="N736" s="144">
        <f t="shared" si="50"/>
        <v>0</v>
      </c>
    </row>
    <row r="737" spans="14:14" ht="15.75">
      <c r="N737" s="144">
        <f t="shared" si="50"/>
        <v>0</v>
      </c>
    </row>
    <row r="738" spans="14:14" ht="15.75">
      <c r="N738" s="144">
        <f t="shared" si="50"/>
        <v>0</v>
      </c>
    </row>
    <row r="739" spans="14:14" ht="15.75">
      <c r="N739" s="144">
        <f t="shared" si="50"/>
        <v>0</v>
      </c>
    </row>
    <row r="740" spans="14:14" ht="15.75">
      <c r="N740" s="144">
        <f t="shared" si="50"/>
        <v>0</v>
      </c>
    </row>
    <row r="741" spans="14:14" ht="15.75">
      <c r="N741" s="144">
        <f t="shared" si="50"/>
        <v>0</v>
      </c>
    </row>
    <row r="742" spans="14:14" ht="15.75">
      <c r="N742" s="144">
        <f t="shared" si="50"/>
        <v>0</v>
      </c>
    </row>
    <row r="743" spans="14:14" ht="15.75">
      <c r="N743" s="144">
        <f t="shared" si="50"/>
        <v>0</v>
      </c>
    </row>
    <row r="744" spans="14:14" ht="15.75">
      <c r="N744" s="144">
        <f t="shared" si="50"/>
        <v>0</v>
      </c>
    </row>
    <row r="745" spans="14:14" ht="15.75">
      <c r="N745" s="144">
        <f t="shared" ref="N745:N808" si="51">C745+F745</f>
        <v>0</v>
      </c>
    </row>
    <row r="746" spans="14:14" ht="15.75">
      <c r="N746" s="144">
        <f t="shared" si="51"/>
        <v>0</v>
      </c>
    </row>
    <row r="747" spans="14:14" ht="15.75">
      <c r="N747" s="144">
        <f t="shared" si="51"/>
        <v>0</v>
      </c>
    </row>
    <row r="748" spans="14:14" ht="15.75">
      <c r="N748" s="144">
        <f t="shared" si="51"/>
        <v>0</v>
      </c>
    </row>
    <row r="749" spans="14:14" ht="15.75">
      <c r="N749" s="144">
        <f t="shared" si="51"/>
        <v>0</v>
      </c>
    </row>
    <row r="750" spans="14:14" ht="15.75">
      <c r="N750" s="144">
        <f t="shared" si="51"/>
        <v>0</v>
      </c>
    </row>
    <row r="751" spans="14:14" ht="15.75">
      <c r="N751" s="144">
        <f t="shared" si="51"/>
        <v>0</v>
      </c>
    </row>
    <row r="752" spans="14:14" ht="15.75">
      <c r="N752" s="144">
        <f t="shared" si="51"/>
        <v>0</v>
      </c>
    </row>
    <row r="753" spans="14:14" ht="15.75">
      <c r="N753" s="144">
        <f t="shared" si="51"/>
        <v>0</v>
      </c>
    </row>
    <row r="754" spans="14:14" ht="15.75">
      <c r="N754" s="144">
        <f t="shared" si="51"/>
        <v>0</v>
      </c>
    </row>
    <row r="755" spans="14:14" ht="15.75">
      <c r="N755" s="144">
        <f t="shared" si="51"/>
        <v>0</v>
      </c>
    </row>
    <row r="756" spans="14:14" ht="15.75">
      <c r="N756" s="144">
        <f t="shared" si="51"/>
        <v>0</v>
      </c>
    </row>
    <row r="757" spans="14:14" ht="15.75">
      <c r="N757" s="144">
        <f t="shared" si="51"/>
        <v>0</v>
      </c>
    </row>
    <row r="758" spans="14:14" ht="15.75">
      <c r="N758" s="144">
        <f t="shared" si="51"/>
        <v>0</v>
      </c>
    </row>
    <row r="759" spans="14:14" ht="15.75">
      <c r="N759" s="144">
        <f t="shared" si="51"/>
        <v>0</v>
      </c>
    </row>
    <row r="760" spans="14:14" ht="15.75">
      <c r="N760" s="144">
        <f t="shared" si="51"/>
        <v>0</v>
      </c>
    </row>
    <row r="761" spans="14:14" ht="15.75">
      <c r="N761" s="144">
        <f t="shared" si="51"/>
        <v>0</v>
      </c>
    </row>
    <row r="762" spans="14:14" ht="15.75">
      <c r="N762" s="144">
        <f t="shared" si="51"/>
        <v>0</v>
      </c>
    </row>
    <row r="763" spans="14:14" ht="15.75">
      <c r="N763" s="144">
        <f t="shared" si="51"/>
        <v>0</v>
      </c>
    </row>
    <row r="764" spans="14:14" ht="15.75">
      <c r="N764" s="144">
        <f t="shared" si="51"/>
        <v>0</v>
      </c>
    </row>
    <row r="765" spans="14:14" ht="15.75">
      <c r="N765" s="144">
        <f t="shared" si="51"/>
        <v>0</v>
      </c>
    </row>
    <row r="766" spans="14:14" ht="15.75">
      <c r="N766" s="144">
        <f t="shared" si="51"/>
        <v>0</v>
      </c>
    </row>
    <row r="767" spans="14:14" ht="15.75">
      <c r="N767" s="144">
        <f t="shared" si="51"/>
        <v>0</v>
      </c>
    </row>
    <row r="768" spans="14:14" ht="15.75">
      <c r="N768" s="144">
        <f t="shared" si="51"/>
        <v>0</v>
      </c>
    </row>
    <row r="769" spans="14:14" ht="15.75">
      <c r="N769" s="144">
        <f t="shared" si="51"/>
        <v>0</v>
      </c>
    </row>
    <row r="770" spans="14:14" ht="15.75">
      <c r="N770" s="144">
        <f t="shared" si="51"/>
        <v>0</v>
      </c>
    </row>
    <row r="771" spans="14:14" ht="15.75">
      <c r="N771" s="144">
        <f t="shared" si="51"/>
        <v>0</v>
      </c>
    </row>
    <row r="772" spans="14:14" ht="15.75">
      <c r="N772" s="144">
        <f t="shared" si="51"/>
        <v>0</v>
      </c>
    </row>
    <row r="773" spans="14:14" ht="15.75">
      <c r="N773" s="144">
        <f t="shared" si="51"/>
        <v>0</v>
      </c>
    </row>
    <row r="774" spans="14:14" ht="15.75">
      <c r="N774" s="144">
        <f t="shared" si="51"/>
        <v>0</v>
      </c>
    </row>
    <row r="775" spans="14:14" ht="15.75">
      <c r="N775" s="144">
        <f t="shared" si="51"/>
        <v>0</v>
      </c>
    </row>
    <row r="776" spans="14:14" ht="15.75">
      <c r="N776" s="144">
        <f t="shared" si="51"/>
        <v>0</v>
      </c>
    </row>
    <row r="777" spans="14:14" ht="15.75">
      <c r="N777" s="144">
        <f t="shared" si="51"/>
        <v>0</v>
      </c>
    </row>
    <row r="778" spans="14:14" ht="15.75">
      <c r="N778" s="144">
        <f t="shared" si="51"/>
        <v>0</v>
      </c>
    </row>
    <row r="779" spans="14:14" ht="15.75">
      <c r="N779" s="144">
        <f t="shared" si="51"/>
        <v>0</v>
      </c>
    </row>
    <row r="780" spans="14:14" ht="15.75">
      <c r="N780" s="144">
        <f t="shared" si="51"/>
        <v>0</v>
      </c>
    </row>
    <row r="781" spans="14:14" ht="15.75">
      <c r="N781" s="144">
        <f t="shared" si="51"/>
        <v>0</v>
      </c>
    </row>
    <row r="782" spans="14:14" ht="15.75">
      <c r="N782" s="144">
        <f t="shared" si="51"/>
        <v>0</v>
      </c>
    </row>
    <row r="783" spans="14:14" ht="15.75">
      <c r="N783" s="144">
        <f t="shared" si="51"/>
        <v>0</v>
      </c>
    </row>
    <row r="784" spans="14:14" ht="15.75">
      <c r="N784" s="144">
        <f t="shared" si="51"/>
        <v>0</v>
      </c>
    </row>
    <row r="785" spans="14:14" ht="15.75">
      <c r="N785" s="144">
        <f t="shared" si="51"/>
        <v>0</v>
      </c>
    </row>
    <row r="786" spans="14:14" ht="15.75">
      <c r="N786" s="144">
        <f t="shared" si="51"/>
        <v>0</v>
      </c>
    </row>
    <row r="787" spans="14:14" ht="15.75">
      <c r="N787" s="144">
        <f t="shared" si="51"/>
        <v>0</v>
      </c>
    </row>
    <row r="788" spans="14:14" ht="15.75">
      <c r="N788" s="144">
        <f t="shared" si="51"/>
        <v>0</v>
      </c>
    </row>
    <row r="789" spans="14:14" ht="15.75">
      <c r="N789" s="144">
        <f t="shared" si="51"/>
        <v>0</v>
      </c>
    </row>
    <row r="790" spans="14:14" ht="15.75">
      <c r="N790" s="144">
        <f t="shared" si="51"/>
        <v>0</v>
      </c>
    </row>
    <row r="791" spans="14:14" ht="15.75">
      <c r="N791" s="144">
        <f t="shared" si="51"/>
        <v>0</v>
      </c>
    </row>
    <row r="792" spans="14:14" ht="15.75">
      <c r="N792" s="144">
        <f t="shared" si="51"/>
        <v>0</v>
      </c>
    </row>
    <row r="793" spans="14:14" ht="15.75">
      <c r="N793" s="144">
        <f t="shared" si="51"/>
        <v>0</v>
      </c>
    </row>
    <row r="794" spans="14:14" ht="15.75">
      <c r="N794" s="144">
        <f t="shared" si="51"/>
        <v>0</v>
      </c>
    </row>
    <row r="795" spans="14:14" ht="15.75">
      <c r="N795" s="144">
        <f t="shared" si="51"/>
        <v>0</v>
      </c>
    </row>
    <row r="796" spans="14:14" ht="15.75">
      <c r="N796" s="144">
        <f t="shared" si="51"/>
        <v>0</v>
      </c>
    </row>
    <row r="797" spans="14:14" ht="15.75">
      <c r="N797" s="144">
        <f t="shared" si="51"/>
        <v>0</v>
      </c>
    </row>
    <row r="798" spans="14:14" ht="15.75">
      <c r="N798" s="144">
        <f t="shared" si="51"/>
        <v>0</v>
      </c>
    </row>
    <row r="799" spans="14:14" ht="15.75">
      <c r="N799" s="144">
        <f t="shared" si="51"/>
        <v>0</v>
      </c>
    </row>
    <row r="800" spans="14:14" ht="15.75">
      <c r="N800" s="144">
        <f t="shared" si="51"/>
        <v>0</v>
      </c>
    </row>
    <row r="801" spans="14:14" ht="15.75">
      <c r="N801" s="144">
        <f t="shared" si="51"/>
        <v>0</v>
      </c>
    </row>
    <row r="802" spans="14:14" ht="15.75">
      <c r="N802" s="144">
        <f t="shared" si="51"/>
        <v>0</v>
      </c>
    </row>
    <row r="803" spans="14:14" ht="15.75">
      <c r="N803" s="144">
        <f t="shared" si="51"/>
        <v>0</v>
      </c>
    </row>
    <row r="804" spans="14:14" ht="15.75">
      <c r="N804" s="144">
        <f t="shared" si="51"/>
        <v>0</v>
      </c>
    </row>
    <row r="805" spans="14:14" ht="15.75">
      <c r="N805" s="144">
        <f t="shared" si="51"/>
        <v>0</v>
      </c>
    </row>
    <row r="806" spans="14:14" ht="15.75">
      <c r="N806" s="144">
        <f t="shared" si="51"/>
        <v>0</v>
      </c>
    </row>
    <row r="807" spans="14:14" ht="15.75">
      <c r="N807" s="144">
        <f t="shared" si="51"/>
        <v>0</v>
      </c>
    </row>
    <row r="808" spans="14:14" ht="15.75">
      <c r="N808" s="144">
        <f t="shared" si="51"/>
        <v>0</v>
      </c>
    </row>
    <row r="809" spans="14:14" ht="15.75">
      <c r="N809" s="144">
        <f t="shared" ref="N809:N872" si="52">C809+F809</f>
        <v>0</v>
      </c>
    </row>
    <row r="810" spans="14:14" ht="15.75">
      <c r="N810" s="144">
        <f t="shared" si="52"/>
        <v>0</v>
      </c>
    </row>
    <row r="811" spans="14:14" ht="15.75">
      <c r="N811" s="144">
        <f t="shared" si="52"/>
        <v>0</v>
      </c>
    </row>
    <row r="812" spans="14:14" ht="15.75">
      <c r="N812" s="144">
        <f t="shared" si="52"/>
        <v>0</v>
      </c>
    </row>
    <row r="813" spans="14:14" ht="15.75">
      <c r="N813" s="144">
        <f t="shared" si="52"/>
        <v>0</v>
      </c>
    </row>
    <row r="814" spans="14:14" ht="15.75">
      <c r="N814" s="144">
        <f t="shared" si="52"/>
        <v>0</v>
      </c>
    </row>
    <row r="815" spans="14:14" ht="15.75">
      <c r="N815" s="144">
        <f t="shared" si="52"/>
        <v>0</v>
      </c>
    </row>
    <row r="816" spans="14:14" ht="15.75">
      <c r="N816" s="144">
        <f t="shared" si="52"/>
        <v>0</v>
      </c>
    </row>
    <row r="817" spans="14:14" ht="15.75">
      <c r="N817" s="144">
        <f t="shared" si="52"/>
        <v>0</v>
      </c>
    </row>
    <row r="818" spans="14:14" ht="15.75">
      <c r="N818" s="144">
        <f t="shared" si="52"/>
        <v>0</v>
      </c>
    </row>
    <row r="819" spans="14:14" ht="15.75">
      <c r="N819" s="144">
        <f t="shared" si="52"/>
        <v>0</v>
      </c>
    </row>
    <row r="820" spans="14:14" ht="15.75">
      <c r="N820" s="144">
        <f t="shared" si="52"/>
        <v>0</v>
      </c>
    </row>
    <row r="821" spans="14:14" ht="15.75">
      <c r="N821" s="144">
        <f t="shared" si="52"/>
        <v>0</v>
      </c>
    </row>
    <row r="822" spans="14:14" ht="15.75">
      <c r="N822" s="144">
        <f t="shared" si="52"/>
        <v>0</v>
      </c>
    </row>
    <row r="823" spans="14:14" ht="15.75">
      <c r="N823" s="144">
        <f t="shared" si="52"/>
        <v>0</v>
      </c>
    </row>
    <row r="824" spans="14:14" ht="15.75">
      <c r="N824" s="144">
        <f t="shared" si="52"/>
        <v>0</v>
      </c>
    </row>
    <row r="825" spans="14:14" ht="15.75">
      <c r="N825" s="144">
        <f t="shared" si="52"/>
        <v>0</v>
      </c>
    </row>
    <row r="826" spans="14:14" ht="15.75">
      <c r="N826" s="144">
        <f t="shared" si="52"/>
        <v>0</v>
      </c>
    </row>
    <row r="827" spans="14:14" ht="15.75">
      <c r="N827" s="144">
        <f t="shared" si="52"/>
        <v>0</v>
      </c>
    </row>
    <row r="828" spans="14:14" ht="15.75">
      <c r="N828" s="144">
        <f t="shared" si="52"/>
        <v>0</v>
      </c>
    </row>
    <row r="829" spans="14:14" ht="15.75">
      <c r="N829" s="144">
        <f t="shared" si="52"/>
        <v>0</v>
      </c>
    </row>
    <row r="830" spans="14:14" ht="15.75">
      <c r="N830" s="144">
        <f t="shared" si="52"/>
        <v>0</v>
      </c>
    </row>
    <row r="831" spans="14:14" ht="15.75">
      <c r="N831" s="144">
        <f t="shared" si="52"/>
        <v>0</v>
      </c>
    </row>
    <row r="832" spans="14:14" ht="15.75">
      <c r="N832" s="144">
        <f t="shared" si="52"/>
        <v>0</v>
      </c>
    </row>
    <row r="833" spans="14:14" ht="15.75">
      <c r="N833" s="144">
        <f t="shared" si="52"/>
        <v>0</v>
      </c>
    </row>
    <row r="834" spans="14:14" ht="15.75">
      <c r="N834" s="144">
        <f t="shared" si="52"/>
        <v>0</v>
      </c>
    </row>
    <row r="835" spans="14:14" ht="15.75">
      <c r="N835" s="144">
        <f t="shared" si="52"/>
        <v>0</v>
      </c>
    </row>
    <row r="836" spans="14:14" ht="15.75">
      <c r="N836" s="144">
        <f t="shared" si="52"/>
        <v>0</v>
      </c>
    </row>
    <row r="837" spans="14:14" ht="15.75">
      <c r="N837" s="144">
        <f t="shared" si="52"/>
        <v>0</v>
      </c>
    </row>
    <row r="838" spans="14:14" ht="15.75">
      <c r="N838" s="144">
        <f t="shared" si="52"/>
        <v>0</v>
      </c>
    </row>
    <row r="839" spans="14:14" ht="15.75">
      <c r="N839" s="144">
        <f t="shared" si="52"/>
        <v>0</v>
      </c>
    </row>
    <row r="840" spans="14:14" ht="15.75">
      <c r="N840" s="144">
        <f t="shared" si="52"/>
        <v>0</v>
      </c>
    </row>
    <row r="841" spans="14:14" ht="15.75">
      <c r="N841" s="144">
        <f t="shared" si="52"/>
        <v>0</v>
      </c>
    </row>
    <row r="842" spans="14:14" ht="15.75">
      <c r="N842" s="144">
        <f t="shared" si="52"/>
        <v>0</v>
      </c>
    </row>
    <row r="843" spans="14:14" ht="15.75">
      <c r="N843" s="144">
        <f t="shared" si="52"/>
        <v>0</v>
      </c>
    </row>
    <row r="844" spans="14:14" ht="15.75">
      <c r="N844" s="144">
        <f t="shared" si="52"/>
        <v>0</v>
      </c>
    </row>
    <row r="845" spans="14:14" ht="15.75">
      <c r="N845" s="144">
        <f t="shared" si="52"/>
        <v>0</v>
      </c>
    </row>
    <row r="846" spans="14:14" ht="15.75">
      <c r="N846" s="144">
        <f t="shared" si="52"/>
        <v>0</v>
      </c>
    </row>
    <row r="847" spans="14:14" ht="15.75">
      <c r="N847" s="144">
        <f t="shared" si="52"/>
        <v>0</v>
      </c>
    </row>
    <row r="848" spans="14:14" ht="15.75">
      <c r="N848" s="144">
        <f t="shared" si="52"/>
        <v>0</v>
      </c>
    </row>
    <row r="849" spans="14:14" ht="15.75">
      <c r="N849" s="144">
        <f t="shared" si="52"/>
        <v>0</v>
      </c>
    </row>
    <row r="850" spans="14:14" ht="15.75">
      <c r="N850" s="144">
        <f t="shared" si="52"/>
        <v>0</v>
      </c>
    </row>
    <row r="851" spans="14:14" ht="15.75">
      <c r="N851" s="144">
        <f t="shared" si="52"/>
        <v>0</v>
      </c>
    </row>
    <row r="852" spans="14:14" ht="15.75">
      <c r="N852" s="144">
        <f t="shared" si="52"/>
        <v>0</v>
      </c>
    </row>
    <row r="853" spans="14:14" ht="15.75">
      <c r="N853" s="144">
        <f t="shared" si="52"/>
        <v>0</v>
      </c>
    </row>
    <row r="854" spans="14:14" ht="15.75">
      <c r="N854" s="144">
        <f t="shared" si="52"/>
        <v>0</v>
      </c>
    </row>
    <row r="855" spans="14:14" ht="15.75">
      <c r="N855" s="144">
        <f t="shared" si="52"/>
        <v>0</v>
      </c>
    </row>
    <row r="856" spans="14:14" ht="15.75">
      <c r="N856" s="144">
        <f t="shared" si="52"/>
        <v>0</v>
      </c>
    </row>
    <row r="857" spans="14:14" ht="15.75">
      <c r="N857" s="144">
        <f t="shared" si="52"/>
        <v>0</v>
      </c>
    </row>
    <row r="858" spans="14:14" ht="15.75">
      <c r="N858" s="144">
        <f t="shared" si="52"/>
        <v>0</v>
      </c>
    </row>
    <row r="859" spans="14:14" ht="15.75">
      <c r="N859" s="144">
        <f t="shared" si="52"/>
        <v>0</v>
      </c>
    </row>
    <row r="860" spans="14:14" ht="15.75">
      <c r="N860" s="144">
        <f t="shared" si="52"/>
        <v>0</v>
      </c>
    </row>
    <row r="861" spans="14:14" ht="15.75">
      <c r="N861" s="144">
        <f t="shared" si="52"/>
        <v>0</v>
      </c>
    </row>
    <row r="862" spans="14:14" ht="15.75">
      <c r="N862" s="144">
        <f t="shared" si="52"/>
        <v>0</v>
      </c>
    </row>
    <row r="863" spans="14:14" ht="15.75">
      <c r="N863" s="144">
        <f t="shared" si="52"/>
        <v>0</v>
      </c>
    </row>
    <row r="864" spans="14:14" ht="15.75">
      <c r="N864" s="144">
        <f t="shared" si="52"/>
        <v>0</v>
      </c>
    </row>
    <row r="865" spans="14:14" ht="15.75">
      <c r="N865" s="144">
        <f t="shared" si="52"/>
        <v>0</v>
      </c>
    </row>
    <row r="866" spans="14:14" ht="15.75">
      <c r="N866" s="144">
        <f t="shared" si="52"/>
        <v>0</v>
      </c>
    </row>
    <row r="867" spans="14:14" ht="15.75">
      <c r="N867" s="144">
        <f t="shared" si="52"/>
        <v>0</v>
      </c>
    </row>
    <row r="868" spans="14:14" ht="15.75">
      <c r="N868" s="144">
        <f t="shared" si="52"/>
        <v>0</v>
      </c>
    </row>
    <row r="869" spans="14:14" ht="15.75">
      <c r="N869" s="144">
        <f t="shared" si="52"/>
        <v>0</v>
      </c>
    </row>
    <row r="870" spans="14:14" ht="15.75">
      <c r="N870" s="144">
        <f t="shared" si="52"/>
        <v>0</v>
      </c>
    </row>
    <row r="871" spans="14:14" ht="15.75">
      <c r="N871" s="144">
        <f t="shared" si="52"/>
        <v>0</v>
      </c>
    </row>
    <row r="872" spans="14:14" ht="15.75">
      <c r="N872" s="144">
        <f t="shared" si="52"/>
        <v>0</v>
      </c>
    </row>
    <row r="873" spans="14:14" ht="15.75">
      <c r="N873" s="144">
        <f t="shared" ref="N873:N936" si="53">C873+F873</f>
        <v>0</v>
      </c>
    </row>
    <row r="874" spans="14:14" ht="15.75">
      <c r="N874" s="144">
        <f t="shared" si="53"/>
        <v>0</v>
      </c>
    </row>
    <row r="875" spans="14:14" ht="15.75">
      <c r="N875" s="144">
        <f t="shared" si="53"/>
        <v>0</v>
      </c>
    </row>
    <row r="876" spans="14:14" ht="15.75">
      <c r="N876" s="144">
        <f t="shared" si="53"/>
        <v>0</v>
      </c>
    </row>
    <row r="877" spans="14:14" ht="15.75">
      <c r="N877" s="144">
        <f t="shared" si="53"/>
        <v>0</v>
      </c>
    </row>
    <row r="878" spans="14:14" ht="15.75">
      <c r="N878" s="144">
        <f t="shared" si="53"/>
        <v>0</v>
      </c>
    </row>
    <row r="879" spans="14:14" ht="15.75">
      <c r="N879" s="144">
        <f t="shared" si="53"/>
        <v>0</v>
      </c>
    </row>
    <row r="880" spans="14:14" ht="15.75">
      <c r="N880" s="144">
        <f t="shared" si="53"/>
        <v>0</v>
      </c>
    </row>
    <row r="881" spans="14:14" ht="15.75">
      <c r="N881" s="144">
        <f t="shared" si="53"/>
        <v>0</v>
      </c>
    </row>
    <row r="882" spans="14:14" ht="15.75">
      <c r="N882" s="144">
        <f t="shared" si="53"/>
        <v>0</v>
      </c>
    </row>
    <row r="883" spans="14:14" ht="15.75">
      <c r="N883" s="144">
        <f t="shared" si="53"/>
        <v>0</v>
      </c>
    </row>
    <row r="884" spans="14:14" ht="15.75">
      <c r="N884" s="144">
        <f t="shared" si="53"/>
        <v>0</v>
      </c>
    </row>
    <row r="885" spans="14:14" ht="15.75">
      <c r="N885" s="144">
        <f t="shared" si="53"/>
        <v>0</v>
      </c>
    </row>
    <row r="886" spans="14:14" ht="15.75">
      <c r="N886" s="144">
        <f t="shared" si="53"/>
        <v>0</v>
      </c>
    </row>
    <row r="887" spans="14:14" ht="15.75">
      <c r="N887" s="144">
        <f t="shared" si="53"/>
        <v>0</v>
      </c>
    </row>
    <row r="888" spans="14:14" ht="15.75">
      <c r="N888" s="144">
        <f t="shared" si="53"/>
        <v>0</v>
      </c>
    </row>
    <row r="889" spans="14:14" ht="15.75">
      <c r="N889" s="144">
        <f t="shared" si="53"/>
        <v>0</v>
      </c>
    </row>
    <row r="890" spans="14:14" ht="15.75">
      <c r="N890" s="144">
        <f t="shared" si="53"/>
        <v>0</v>
      </c>
    </row>
    <row r="891" spans="14:14" ht="15.75">
      <c r="N891" s="144">
        <f t="shared" si="53"/>
        <v>0</v>
      </c>
    </row>
    <row r="892" spans="14:14" ht="15.75">
      <c r="N892" s="144">
        <f t="shared" si="53"/>
        <v>0</v>
      </c>
    </row>
    <row r="893" spans="14:14" ht="15.75">
      <c r="N893" s="144">
        <f t="shared" si="53"/>
        <v>0</v>
      </c>
    </row>
    <row r="894" spans="14:14" ht="15.75">
      <c r="N894" s="144">
        <f t="shared" si="53"/>
        <v>0</v>
      </c>
    </row>
    <row r="895" spans="14:14" ht="15.75">
      <c r="N895" s="144">
        <f t="shared" si="53"/>
        <v>0</v>
      </c>
    </row>
    <row r="896" spans="14:14" ht="15.75">
      <c r="N896" s="144">
        <f t="shared" si="53"/>
        <v>0</v>
      </c>
    </row>
    <row r="897" spans="14:14" ht="15.75">
      <c r="N897" s="144">
        <f t="shared" si="53"/>
        <v>0</v>
      </c>
    </row>
    <row r="898" spans="14:14" ht="15.75">
      <c r="N898" s="144">
        <f t="shared" si="53"/>
        <v>0</v>
      </c>
    </row>
    <row r="899" spans="14:14" ht="15.75">
      <c r="N899" s="144">
        <f t="shared" si="53"/>
        <v>0</v>
      </c>
    </row>
    <row r="900" spans="14:14" ht="15.75">
      <c r="N900" s="144">
        <f t="shared" si="53"/>
        <v>0</v>
      </c>
    </row>
    <row r="901" spans="14:14" ht="15.75">
      <c r="N901" s="144">
        <f t="shared" si="53"/>
        <v>0</v>
      </c>
    </row>
    <row r="902" spans="14:14" ht="15.75">
      <c r="N902" s="144">
        <f t="shared" si="53"/>
        <v>0</v>
      </c>
    </row>
    <row r="903" spans="14:14" ht="15.75">
      <c r="N903" s="144">
        <f t="shared" si="53"/>
        <v>0</v>
      </c>
    </row>
    <row r="904" spans="14:14" ht="15.75">
      <c r="N904" s="144">
        <f t="shared" si="53"/>
        <v>0</v>
      </c>
    </row>
    <row r="905" spans="14:14" ht="15.75">
      <c r="N905" s="144">
        <f t="shared" si="53"/>
        <v>0</v>
      </c>
    </row>
    <row r="906" spans="14:14" ht="15.75">
      <c r="N906" s="144">
        <f t="shared" si="53"/>
        <v>0</v>
      </c>
    </row>
    <row r="907" spans="14:14" ht="15.75">
      <c r="N907" s="144">
        <f t="shared" si="53"/>
        <v>0</v>
      </c>
    </row>
    <row r="908" spans="14:14" ht="15.75">
      <c r="N908" s="144">
        <f t="shared" si="53"/>
        <v>0</v>
      </c>
    </row>
    <row r="909" spans="14:14" ht="15.75">
      <c r="N909" s="144">
        <f t="shared" si="53"/>
        <v>0</v>
      </c>
    </row>
    <row r="910" spans="14:14" ht="15.75">
      <c r="N910" s="144">
        <f t="shared" si="53"/>
        <v>0</v>
      </c>
    </row>
    <row r="911" spans="14:14" ht="15.75">
      <c r="N911" s="144">
        <f t="shared" si="53"/>
        <v>0</v>
      </c>
    </row>
    <row r="912" spans="14:14" ht="15.75">
      <c r="N912" s="144">
        <f t="shared" si="53"/>
        <v>0</v>
      </c>
    </row>
    <row r="913" spans="14:14" ht="15.75">
      <c r="N913" s="144">
        <f t="shared" si="53"/>
        <v>0</v>
      </c>
    </row>
    <row r="914" spans="14:14" ht="15.75">
      <c r="N914" s="144">
        <f t="shared" si="53"/>
        <v>0</v>
      </c>
    </row>
    <row r="915" spans="14:14" ht="15.75">
      <c r="N915" s="144">
        <f t="shared" si="53"/>
        <v>0</v>
      </c>
    </row>
    <row r="916" spans="14:14" ht="15.75">
      <c r="N916" s="144">
        <f t="shared" si="53"/>
        <v>0</v>
      </c>
    </row>
    <row r="917" spans="14:14" ht="15.75">
      <c r="N917" s="144">
        <f t="shared" si="53"/>
        <v>0</v>
      </c>
    </row>
    <row r="918" spans="14:14" ht="15.75">
      <c r="N918" s="144">
        <f t="shared" si="53"/>
        <v>0</v>
      </c>
    </row>
    <row r="919" spans="14:14" ht="15.75">
      <c r="N919" s="144">
        <f t="shared" si="53"/>
        <v>0</v>
      </c>
    </row>
    <row r="920" spans="14:14" ht="15.75">
      <c r="N920" s="144">
        <f t="shared" si="53"/>
        <v>0</v>
      </c>
    </row>
    <row r="921" spans="14:14" ht="15.75">
      <c r="N921" s="144">
        <f t="shared" si="53"/>
        <v>0</v>
      </c>
    </row>
    <row r="922" spans="14:14" ht="15.75">
      <c r="N922" s="144">
        <f t="shared" si="53"/>
        <v>0</v>
      </c>
    </row>
    <row r="923" spans="14:14" ht="15.75">
      <c r="N923" s="144">
        <f t="shared" si="53"/>
        <v>0</v>
      </c>
    </row>
    <row r="924" spans="14:14" ht="15.75">
      <c r="N924" s="144">
        <f t="shared" si="53"/>
        <v>0</v>
      </c>
    </row>
    <row r="925" spans="14:14" ht="15.75">
      <c r="N925" s="144">
        <f t="shared" si="53"/>
        <v>0</v>
      </c>
    </row>
    <row r="926" spans="14:14" ht="15.75">
      <c r="N926" s="144">
        <f t="shared" si="53"/>
        <v>0</v>
      </c>
    </row>
    <row r="927" spans="14:14" ht="15.75">
      <c r="N927" s="144">
        <f t="shared" si="53"/>
        <v>0</v>
      </c>
    </row>
    <row r="928" spans="14:14" ht="15.75">
      <c r="N928" s="144">
        <f t="shared" si="53"/>
        <v>0</v>
      </c>
    </row>
    <row r="929" spans="14:14" ht="15.75">
      <c r="N929" s="144">
        <f t="shared" si="53"/>
        <v>0</v>
      </c>
    </row>
    <row r="930" spans="14:14" ht="15.75">
      <c r="N930" s="144">
        <f t="shared" si="53"/>
        <v>0</v>
      </c>
    </row>
    <row r="931" spans="14:14" ht="15.75">
      <c r="N931" s="144">
        <f t="shared" si="53"/>
        <v>0</v>
      </c>
    </row>
    <row r="932" spans="14:14" ht="15.75">
      <c r="N932" s="144">
        <f t="shared" si="53"/>
        <v>0</v>
      </c>
    </row>
    <row r="933" spans="14:14" ht="15.75">
      <c r="N933" s="144">
        <f t="shared" si="53"/>
        <v>0</v>
      </c>
    </row>
    <row r="934" spans="14:14" ht="15.75">
      <c r="N934" s="144">
        <f t="shared" si="53"/>
        <v>0</v>
      </c>
    </row>
    <row r="935" spans="14:14" ht="15.75">
      <c r="N935" s="144">
        <f t="shared" si="53"/>
        <v>0</v>
      </c>
    </row>
    <row r="936" spans="14:14" ht="15.75">
      <c r="N936" s="144">
        <f t="shared" si="53"/>
        <v>0</v>
      </c>
    </row>
    <row r="937" spans="14:14" ht="15.75">
      <c r="N937" s="144">
        <f t="shared" ref="N937:N1000" si="54">C937+F937</f>
        <v>0</v>
      </c>
    </row>
    <row r="938" spans="14:14" ht="15.75">
      <c r="N938" s="144">
        <f t="shared" si="54"/>
        <v>0</v>
      </c>
    </row>
    <row r="939" spans="14:14" ht="15.75">
      <c r="N939" s="144">
        <f t="shared" si="54"/>
        <v>0</v>
      </c>
    </row>
    <row r="940" spans="14:14" ht="15.75">
      <c r="N940" s="144">
        <f t="shared" si="54"/>
        <v>0</v>
      </c>
    </row>
    <row r="941" spans="14:14" ht="15.75">
      <c r="N941" s="144">
        <f t="shared" si="54"/>
        <v>0</v>
      </c>
    </row>
    <row r="942" spans="14:14" ht="15.75">
      <c r="N942" s="144">
        <f t="shared" si="54"/>
        <v>0</v>
      </c>
    </row>
    <row r="943" spans="14:14" ht="15.75">
      <c r="N943" s="144">
        <f t="shared" si="54"/>
        <v>0</v>
      </c>
    </row>
    <row r="944" spans="14:14" ht="15.75">
      <c r="N944" s="144">
        <f t="shared" si="54"/>
        <v>0</v>
      </c>
    </row>
    <row r="945" spans="14:14" ht="15.75">
      <c r="N945" s="144">
        <f t="shared" si="54"/>
        <v>0</v>
      </c>
    </row>
    <row r="946" spans="14:14" ht="15.75">
      <c r="N946" s="144">
        <f t="shared" si="54"/>
        <v>0</v>
      </c>
    </row>
    <row r="947" spans="14:14" ht="15.75">
      <c r="N947" s="144">
        <f t="shared" si="54"/>
        <v>0</v>
      </c>
    </row>
    <row r="948" spans="14:14" ht="15.75">
      <c r="N948" s="144">
        <f t="shared" si="54"/>
        <v>0</v>
      </c>
    </row>
    <row r="949" spans="14:14" ht="15.75">
      <c r="N949" s="144">
        <f t="shared" si="54"/>
        <v>0</v>
      </c>
    </row>
    <row r="950" spans="14:14" ht="15.75">
      <c r="N950" s="144">
        <f t="shared" si="54"/>
        <v>0</v>
      </c>
    </row>
    <row r="951" spans="14:14" ht="15.75">
      <c r="N951" s="144">
        <f t="shared" si="54"/>
        <v>0</v>
      </c>
    </row>
    <row r="952" spans="14:14" ht="15.75">
      <c r="N952" s="144">
        <f t="shared" si="54"/>
        <v>0</v>
      </c>
    </row>
    <row r="953" spans="14:14" ht="15.75">
      <c r="N953" s="144">
        <f t="shared" si="54"/>
        <v>0</v>
      </c>
    </row>
    <row r="954" spans="14:14" ht="15.75">
      <c r="N954" s="144">
        <f t="shared" si="54"/>
        <v>0</v>
      </c>
    </row>
    <row r="955" spans="14:14" ht="15.75">
      <c r="N955" s="144">
        <f t="shared" si="54"/>
        <v>0</v>
      </c>
    </row>
    <row r="956" spans="14:14" ht="15.75">
      <c r="N956" s="144">
        <f t="shared" si="54"/>
        <v>0</v>
      </c>
    </row>
    <row r="957" spans="14:14" ht="15.75">
      <c r="N957" s="144">
        <f t="shared" si="54"/>
        <v>0</v>
      </c>
    </row>
    <row r="958" spans="14:14" ht="15.75">
      <c r="N958" s="144">
        <f t="shared" si="54"/>
        <v>0</v>
      </c>
    </row>
    <row r="959" spans="14:14" ht="15.75">
      <c r="N959" s="144">
        <f t="shared" si="54"/>
        <v>0</v>
      </c>
    </row>
    <row r="960" spans="14:14" ht="15.75">
      <c r="N960" s="144">
        <f t="shared" si="54"/>
        <v>0</v>
      </c>
    </row>
    <row r="961" spans="14:14" ht="15.75">
      <c r="N961" s="144">
        <f t="shared" si="54"/>
        <v>0</v>
      </c>
    </row>
    <row r="962" spans="14:14" ht="15.75">
      <c r="N962" s="144">
        <f t="shared" si="54"/>
        <v>0</v>
      </c>
    </row>
    <row r="963" spans="14:14" ht="15.75">
      <c r="N963" s="144">
        <f t="shared" si="54"/>
        <v>0</v>
      </c>
    </row>
    <row r="964" spans="14:14" ht="15.75">
      <c r="N964" s="144">
        <f t="shared" si="54"/>
        <v>0</v>
      </c>
    </row>
    <row r="965" spans="14:14" ht="15.75">
      <c r="N965" s="144">
        <f t="shared" si="54"/>
        <v>0</v>
      </c>
    </row>
    <row r="966" spans="14:14" ht="15.75">
      <c r="N966" s="144">
        <f t="shared" si="54"/>
        <v>0</v>
      </c>
    </row>
    <row r="967" spans="14:14" ht="15.75">
      <c r="N967" s="144">
        <f t="shared" si="54"/>
        <v>0</v>
      </c>
    </row>
    <row r="968" spans="14:14" ht="15.75">
      <c r="N968" s="144">
        <f t="shared" si="54"/>
        <v>0</v>
      </c>
    </row>
    <row r="969" spans="14:14" ht="15.75">
      <c r="N969" s="144">
        <f t="shared" si="54"/>
        <v>0</v>
      </c>
    </row>
    <row r="970" spans="14:14" ht="15.75">
      <c r="N970" s="144">
        <f t="shared" si="54"/>
        <v>0</v>
      </c>
    </row>
    <row r="971" spans="14:14" ht="15.75">
      <c r="N971" s="144">
        <f t="shared" si="54"/>
        <v>0</v>
      </c>
    </row>
    <row r="972" spans="14:14" ht="15.75">
      <c r="N972" s="144">
        <f t="shared" si="54"/>
        <v>0</v>
      </c>
    </row>
    <row r="973" spans="14:14" ht="15.75">
      <c r="N973" s="144">
        <f t="shared" si="54"/>
        <v>0</v>
      </c>
    </row>
    <row r="974" spans="14:14" ht="15.75">
      <c r="N974" s="144">
        <f t="shared" si="54"/>
        <v>0</v>
      </c>
    </row>
    <row r="975" spans="14:14" ht="15.75">
      <c r="N975" s="144">
        <f t="shared" si="54"/>
        <v>0</v>
      </c>
    </row>
    <row r="976" spans="14:14" ht="15.75">
      <c r="N976" s="144">
        <f t="shared" si="54"/>
        <v>0</v>
      </c>
    </row>
    <row r="977" spans="14:14" ht="15.75">
      <c r="N977" s="144">
        <f t="shared" si="54"/>
        <v>0</v>
      </c>
    </row>
    <row r="978" spans="14:14" ht="15.75">
      <c r="N978" s="144">
        <f t="shared" si="54"/>
        <v>0</v>
      </c>
    </row>
    <row r="979" spans="14:14" ht="15.75">
      <c r="N979" s="144">
        <f t="shared" si="54"/>
        <v>0</v>
      </c>
    </row>
    <row r="980" spans="14:14" ht="15.75">
      <c r="N980" s="144">
        <f t="shared" si="54"/>
        <v>0</v>
      </c>
    </row>
    <row r="981" spans="14:14" ht="15.75">
      <c r="N981" s="144">
        <f t="shared" si="54"/>
        <v>0</v>
      </c>
    </row>
    <row r="982" spans="14:14" ht="15.75">
      <c r="N982" s="144">
        <f t="shared" si="54"/>
        <v>0</v>
      </c>
    </row>
    <row r="983" spans="14:14" ht="15.75">
      <c r="N983" s="144">
        <f t="shared" si="54"/>
        <v>0</v>
      </c>
    </row>
    <row r="984" spans="14:14" ht="15.75">
      <c r="N984" s="144">
        <f t="shared" si="54"/>
        <v>0</v>
      </c>
    </row>
    <row r="985" spans="14:14" ht="15.75">
      <c r="N985" s="144">
        <f t="shared" si="54"/>
        <v>0</v>
      </c>
    </row>
    <row r="986" spans="14:14" ht="15.75">
      <c r="N986" s="144">
        <f t="shared" si="54"/>
        <v>0</v>
      </c>
    </row>
    <row r="987" spans="14:14" ht="15.75">
      <c r="N987" s="144">
        <f t="shared" si="54"/>
        <v>0</v>
      </c>
    </row>
    <row r="988" spans="14:14" ht="15.75">
      <c r="N988" s="144">
        <f t="shared" si="54"/>
        <v>0</v>
      </c>
    </row>
    <row r="989" spans="14:14" ht="15.75">
      <c r="N989" s="144">
        <f t="shared" si="54"/>
        <v>0</v>
      </c>
    </row>
    <row r="990" spans="14:14" ht="15.75">
      <c r="N990" s="144">
        <f t="shared" si="54"/>
        <v>0</v>
      </c>
    </row>
    <row r="991" spans="14:14" ht="15.75">
      <c r="N991" s="144">
        <f t="shared" si="54"/>
        <v>0</v>
      </c>
    </row>
    <row r="992" spans="14:14" ht="15.75">
      <c r="N992" s="144">
        <f t="shared" si="54"/>
        <v>0</v>
      </c>
    </row>
    <row r="993" spans="14:14" ht="15.75">
      <c r="N993" s="144">
        <f t="shared" si="54"/>
        <v>0</v>
      </c>
    </row>
    <row r="994" spans="14:14" ht="15.75">
      <c r="N994" s="144">
        <f t="shared" si="54"/>
        <v>0</v>
      </c>
    </row>
    <row r="995" spans="14:14" ht="15.75">
      <c r="N995" s="144">
        <f t="shared" si="54"/>
        <v>0</v>
      </c>
    </row>
    <row r="996" spans="14:14" ht="15.75">
      <c r="N996" s="144">
        <f t="shared" si="54"/>
        <v>0</v>
      </c>
    </row>
    <row r="997" spans="14:14" ht="15.75">
      <c r="N997" s="144">
        <f t="shared" si="54"/>
        <v>0</v>
      </c>
    </row>
    <row r="998" spans="14:14" ht="15.75">
      <c r="N998" s="144">
        <f t="shared" si="54"/>
        <v>0</v>
      </c>
    </row>
    <row r="999" spans="14:14" ht="15.75">
      <c r="N999" s="144">
        <f t="shared" si="54"/>
        <v>0</v>
      </c>
    </row>
    <row r="1000" spans="14:14" ht="15.75">
      <c r="N1000" s="144">
        <f t="shared" si="54"/>
        <v>0</v>
      </c>
    </row>
    <row r="1001" spans="14:14" ht="15.75">
      <c r="N1001" s="144">
        <f t="shared" ref="N1001:N1064" si="55">C1001+F1001</f>
        <v>0</v>
      </c>
    </row>
    <row r="1002" spans="14:14" ht="15.75">
      <c r="N1002" s="144">
        <f t="shared" si="55"/>
        <v>0</v>
      </c>
    </row>
    <row r="1003" spans="14:14" ht="15.75">
      <c r="N1003" s="144">
        <f t="shared" si="55"/>
        <v>0</v>
      </c>
    </row>
    <row r="1004" spans="14:14" ht="15.75">
      <c r="N1004" s="144">
        <f t="shared" si="55"/>
        <v>0</v>
      </c>
    </row>
    <row r="1005" spans="14:14" ht="15.75">
      <c r="N1005" s="144">
        <f t="shared" si="55"/>
        <v>0</v>
      </c>
    </row>
    <row r="1006" spans="14:14" ht="15.75">
      <c r="N1006" s="144">
        <f t="shared" si="55"/>
        <v>0</v>
      </c>
    </row>
    <row r="1007" spans="14:14" ht="15.75">
      <c r="N1007" s="144">
        <f t="shared" si="55"/>
        <v>0</v>
      </c>
    </row>
    <row r="1008" spans="14:14" ht="15.75">
      <c r="N1008" s="144">
        <f t="shared" si="55"/>
        <v>0</v>
      </c>
    </row>
    <row r="1009" spans="14:14" ht="15.75">
      <c r="N1009" s="144">
        <f t="shared" si="55"/>
        <v>0</v>
      </c>
    </row>
    <row r="1010" spans="14:14" ht="15.75">
      <c r="N1010" s="144">
        <f t="shared" si="55"/>
        <v>0</v>
      </c>
    </row>
    <row r="1011" spans="14:14" ht="15.75">
      <c r="N1011" s="144">
        <f t="shared" si="55"/>
        <v>0</v>
      </c>
    </row>
    <row r="1012" spans="14:14" ht="15.75">
      <c r="N1012" s="144">
        <f t="shared" si="55"/>
        <v>0</v>
      </c>
    </row>
    <row r="1013" spans="14:14" ht="15.75">
      <c r="N1013" s="144">
        <f t="shared" si="55"/>
        <v>0</v>
      </c>
    </row>
    <row r="1014" spans="14:14" ht="15.75">
      <c r="N1014" s="144">
        <f t="shared" si="55"/>
        <v>0</v>
      </c>
    </row>
    <row r="1015" spans="14:14" ht="15.75">
      <c r="N1015" s="144">
        <f t="shared" si="55"/>
        <v>0</v>
      </c>
    </row>
    <row r="1016" spans="14:14" ht="15.75">
      <c r="N1016" s="144">
        <f t="shared" si="55"/>
        <v>0</v>
      </c>
    </row>
    <row r="1017" spans="14:14" ht="15.75">
      <c r="N1017" s="144">
        <f t="shared" si="55"/>
        <v>0</v>
      </c>
    </row>
    <row r="1018" spans="14:14" ht="15.75">
      <c r="N1018" s="144">
        <f t="shared" si="55"/>
        <v>0</v>
      </c>
    </row>
    <row r="1019" spans="14:14" ht="15.75">
      <c r="N1019" s="144">
        <f t="shared" si="55"/>
        <v>0</v>
      </c>
    </row>
    <row r="1020" spans="14:14" ht="15.75">
      <c r="N1020" s="144">
        <f t="shared" si="55"/>
        <v>0</v>
      </c>
    </row>
    <row r="1021" spans="14:14" ht="15.75">
      <c r="N1021" s="144">
        <f t="shared" si="55"/>
        <v>0</v>
      </c>
    </row>
    <row r="1022" spans="14:14" ht="15.75">
      <c r="N1022" s="144">
        <f t="shared" si="55"/>
        <v>0</v>
      </c>
    </row>
    <row r="1023" spans="14:14" ht="15.75">
      <c r="N1023" s="144">
        <f t="shared" si="55"/>
        <v>0</v>
      </c>
    </row>
    <row r="1024" spans="14:14" ht="15.75">
      <c r="N1024" s="144">
        <f t="shared" si="55"/>
        <v>0</v>
      </c>
    </row>
    <row r="1025" spans="14:14" ht="15.75">
      <c r="N1025" s="144">
        <f t="shared" si="55"/>
        <v>0</v>
      </c>
    </row>
    <row r="1026" spans="14:14" ht="15.75">
      <c r="N1026" s="144">
        <f t="shared" si="55"/>
        <v>0</v>
      </c>
    </row>
    <row r="1027" spans="14:14" ht="15.75">
      <c r="N1027" s="144">
        <f t="shared" si="55"/>
        <v>0</v>
      </c>
    </row>
    <row r="1028" spans="14:14" ht="15.75">
      <c r="N1028" s="144">
        <f t="shared" si="55"/>
        <v>0</v>
      </c>
    </row>
    <row r="1029" spans="14:14" ht="15.75">
      <c r="N1029" s="144">
        <f t="shared" si="55"/>
        <v>0</v>
      </c>
    </row>
    <row r="1030" spans="14:14" ht="15.75">
      <c r="N1030" s="144">
        <f t="shared" si="55"/>
        <v>0</v>
      </c>
    </row>
    <row r="1031" spans="14:14" ht="15.75">
      <c r="N1031" s="144">
        <f t="shared" si="55"/>
        <v>0</v>
      </c>
    </row>
    <row r="1032" spans="14:14" ht="15.75">
      <c r="N1032" s="144">
        <f t="shared" si="55"/>
        <v>0</v>
      </c>
    </row>
    <row r="1033" spans="14:14" ht="15.75">
      <c r="N1033" s="144">
        <f t="shared" si="55"/>
        <v>0</v>
      </c>
    </row>
    <row r="1034" spans="14:14" ht="15.75">
      <c r="N1034" s="144">
        <f t="shared" si="55"/>
        <v>0</v>
      </c>
    </row>
    <row r="1035" spans="14:14" ht="15.75">
      <c r="N1035" s="144">
        <f t="shared" si="55"/>
        <v>0</v>
      </c>
    </row>
    <row r="1036" spans="14:14" ht="15.75">
      <c r="N1036" s="144">
        <f t="shared" si="55"/>
        <v>0</v>
      </c>
    </row>
    <row r="1037" spans="14:14" ht="15.75">
      <c r="N1037" s="144">
        <f t="shared" si="55"/>
        <v>0</v>
      </c>
    </row>
    <row r="1038" spans="14:14" ht="15.75">
      <c r="N1038" s="144">
        <f t="shared" si="55"/>
        <v>0</v>
      </c>
    </row>
    <row r="1039" spans="14:14" ht="15.75">
      <c r="N1039" s="144">
        <f t="shared" si="55"/>
        <v>0</v>
      </c>
    </row>
    <row r="1040" spans="14:14" ht="15.75">
      <c r="N1040" s="144">
        <f t="shared" si="55"/>
        <v>0</v>
      </c>
    </row>
    <row r="1041" spans="14:14" ht="15.75">
      <c r="N1041" s="144">
        <f t="shared" si="55"/>
        <v>0</v>
      </c>
    </row>
    <row r="1042" spans="14:14" ht="15.75">
      <c r="N1042" s="144">
        <f t="shared" si="55"/>
        <v>0</v>
      </c>
    </row>
    <row r="1043" spans="14:14" ht="15.75">
      <c r="N1043" s="144">
        <f t="shared" si="55"/>
        <v>0</v>
      </c>
    </row>
    <row r="1044" spans="14:14" ht="15.75">
      <c r="N1044" s="144">
        <f t="shared" si="55"/>
        <v>0</v>
      </c>
    </row>
    <row r="1045" spans="14:14" ht="15.75">
      <c r="N1045" s="144">
        <f t="shared" si="55"/>
        <v>0</v>
      </c>
    </row>
    <row r="1046" spans="14:14" ht="15.75">
      <c r="N1046" s="144">
        <f t="shared" si="55"/>
        <v>0</v>
      </c>
    </row>
    <row r="1047" spans="14:14" ht="15.75">
      <c r="N1047" s="144">
        <f t="shared" si="55"/>
        <v>0</v>
      </c>
    </row>
    <row r="1048" spans="14:14" ht="15.75">
      <c r="N1048" s="144">
        <f t="shared" si="55"/>
        <v>0</v>
      </c>
    </row>
    <row r="1049" spans="14:14" ht="15.75">
      <c r="N1049" s="144">
        <f t="shared" si="55"/>
        <v>0</v>
      </c>
    </row>
    <row r="1050" spans="14:14" ht="15.75">
      <c r="N1050" s="144">
        <f t="shared" si="55"/>
        <v>0</v>
      </c>
    </row>
    <row r="1051" spans="14:14" ht="15.75">
      <c r="N1051" s="144">
        <f t="shared" si="55"/>
        <v>0</v>
      </c>
    </row>
    <row r="1052" spans="14:14" ht="15.75">
      <c r="N1052" s="144">
        <f t="shared" si="55"/>
        <v>0</v>
      </c>
    </row>
    <row r="1053" spans="14:14" ht="15.75">
      <c r="N1053" s="144">
        <f t="shared" si="55"/>
        <v>0</v>
      </c>
    </row>
    <row r="1054" spans="14:14" ht="15.75">
      <c r="N1054" s="144">
        <f t="shared" si="55"/>
        <v>0</v>
      </c>
    </row>
    <row r="1055" spans="14:14" ht="15.75">
      <c r="N1055" s="144">
        <f t="shared" si="55"/>
        <v>0</v>
      </c>
    </row>
    <row r="1056" spans="14:14" ht="15.75">
      <c r="N1056" s="144">
        <f t="shared" si="55"/>
        <v>0</v>
      </c>
    </row>
    <row r="1057" spans="14:14" ht="15.75">
      <c r="N1057" s="144">
        <f t="shared" si="55"/>
        <v>0</v>
      </c>
    </row>
    <row r="1058" spans="14:14" ht="15.75">
      <c r="N1058" s="144">
        <f t="shared" si="55"/>
        <v>0</v>
      </c>
    </row>
    <row r="1059" spans="14:14" ht="15.75">
      <c r="N1059" s="144">
        <f t="shared" si="55"/>
        <v>0</v>
      </c>
    </row>
    <row r="1060" spans="14:14" ht="15.75">
      <c r="N1060" s="144">
        <f t="shared" si="55"/>
        <v>0</v>
      </c>
    </row>
    <row r="1061" spans="14:14" ht="15.75">
      <c r="N1061" s="144">
        <f t="shared" si="55"/>
        <v>0</v>
      </c>
    </row>
    <row r="1062" spans="14:14" ht="15.75">
      <c r="N1062" s="144">
        <f t="shared" si="55"/>
        <v>0</v>
      </c>
    </row>
    <row r="1063" spans="14:14" ht="15.75">
      <c r="N1063" s="144">
        <f t="shared" si="55"/>
        <v>0</v>
      </c>
    </row>
    <row r="1064" spans="14:14" ht="15.75">
      <c r="N1064" s="144">
        <f t="shared" si="55"/>
        <v>0</v>
      </c>
    </row>
    <row r="1065" spans="14:14" ht="15.75">
      <c r="N1065" s="144">
        <f t="shared" ref="N1065:N1128" si="56">C1065+F1065</f>
        <v>0</v>
      </c>
    </row>
    <row r="1066" spans="14:14" ht="15.75">
      <c r="N1066" s="144">
        <f t="shared" si="56"/>
        <v>0</v>
      </c>
    </row>
    <row r="1067" spans="14:14" ht="15.75">
      <c r="N1067" s="144">
        <f t="shared" si="56"/>
        <v>0</v>
      </c>
    </row>
    <row r="1068" spans="14:14" ht="15.75">
      <c r="N1068" s="144">
        <f t="shared" si="56"/>
        <v>0</v>
      </c>
    </row>
    <row r="1069" spans="14:14" ht="15.75">
      <c r="N1069" s="144">
        <f t="shared" si="56"/>
        <v>0</v>
      </c>
    </row>
    <row r="1070" spans="14:14" ht="15.75">
      <c r="N1070" s="144">
        <f t="shared" si="56"/>
        <v>0</v>
      </c>
    </row>
    <row r="1071" spans="14:14" ht="15.75">
      <c r="N1071" s="144">
        <f t="shared" si="56"/>
        <v>0</v>
      </c>
    </row>
    <row r="1072" spans="14:14" ht="15.75">
      <c r="N1072" s="144">
        <f t="shared" si="56"/>
        <v>0</v>
      </c>
    </row>
    <row r="1073" spans="14:14" ht="15.75">
      <c r="N1073" s="144">
        <f t="shared" si="56"/>
        <v>0</v>
      </c>
    </row>
    <row r="1074" spans="14:14" ht="15.75">
      <c r="N1074" s="144">
        <f t="shared" si="56"/>
        <v>0</v>
      </c>
    </row>
    <row r="1075" spans="14:14" ht="15.75">
      <c r="N1075" s="144">
        <f t="shared" si="56"/>
        <v>0</v>
      </c>
    </row>
    <row r="1076" spans="14:14" ht="15.75">
      <c r="N1076" s="144">
        <f t="shared" si="56"/>
        <v>0</v>
      </c>
    </row>
    <row r="1077" spans="14:14" ht="15.75">
      <c r="N1077" s="144">
        <f t="shared" si="56"/>
        <v>0</v>
      </c>
    </row>
    <row r="1078" spans="14:14" ht="15.75">
      <c r="N1078" s="144">
        <f t="shared" si="56"/>
        <v>0</v>
      </c>
    </row>
    <row r="1079" spans="14:14" ht="15.75">
      <c r="N1079" s="144">
        <f t="shared" si="56"/>
        <v>0</v>
      </c>
    </row>
    <row r="1080" spans="14:14" ht="15.75">
      <c r="N1080" s="144">
        <f t="shared" si="56"/>
        <v>0</v>
      </c>
    </row>
    <row r="1081" spans="14:14" ht="15.75">
      <c r="N1081" s="144">
        <f t="shared" si="56"/>
        <v>0</v>
      </c>
    </row>
    <row r="1082" spans="14:14" ht="15.75">
      <c r="N1082" s="144">
        <f t="shared" si="56"/>
        <v>0</v>
      </c>
    </row>
    <row r="1083" spans="14:14" ht="15.75">
      <c r="N1083" s="144">
        <f t="shared" si="56"/>
        <v>0</v>
      </c>
    </row>
    <row r="1084" spans="14:14" ht="15.75">
      <c r="N1084" s="144">
        <f t="shared" si="56"/>
        <v>0</v>
      </c>
    </row>
    <row r="1085" spans="14:14" ht="15.75">
      <c r="N1085" s="144">
        <f t="shared" si="56"/>
        <v>0</v>
      </c>
    </row>
    <row r="1086" spans="14:14" ht="15.75">
      <c r="N1086" s="144">
        <f t="shared" si="56"/>
        <v>0</v>
      </c>
    </row>
    <row r="1087" spans="14:14" ht="15.75">
      <c r="N1087" s="144">
        <f t="shared" si="56"/>
        <v>0</v>
      </c>
    </row>
    <row r="1088" spans="14:14" ht="15.75">
      <c r="N1088" s="144">
        <f t="shared" si="56"/>
        <v>0</v>
      </c>
    </row>
    <row r="1089" spans="14:14" ht="15.75">
      <c r="N1089" s="144">
        <f t="shared" si="56"/>
        <v>0</v>
      </c>
    </row>
    <row r="1090" spans="14:14" ht="15.75">
      <c r="N1090" s="144">
        <f t="shared" si="56"/>
        <v>0</v>
      </c>
    </row>
    <row r="1091" spans="14:14" ht="15.75">
      <c r="N1091" s="144">
        <f t="shared" si="56"/>
        <v>0</v>
      </c>
    </row>
    <row r="1092" spans="14:14" ht="15.75">
      <c r="N1092" s="144">
        <f t="shared" si="56"/>
        <v>0</v>
      </c>
    </row>
    <row r="1093" spans="14:14" ht="15.75">
      <c r="N1093" s="144">
        <f t="shared" si="56"/>
        <v>0</v>
      </c>
    </row>
    <row r="1094" spans="14:14" ht="15.75">
      <c r="N1094" s="144">
        <f t="shared" si="56"/>
        <v>0</v>
      </c>
    </row>
    <row r="1095" spans="14:14" ht="15.75">
      <c r="N1095" s="144">
        <f t="shared" si="56"/>
        <v>0</v>
      </c>
    </row>
    <row r="1096" spans="14:14" ht="15.75">
      <c r="N1096" s="144">
        <f t="shared" si="56"/>
        <v>0</v>
      </c>
    </row>
    <row r="1097" spans="14:14" ht="15.75">
      <c r="N1097" s="144">
        <f t="shared" si="56"/>
        <v>0</v>
      </c>
    </row>
    <row r="1098" spans="14:14" ht="15.75">
      <c r="N1098" s="144">
        <f t="shared" si="56"/>
        <v>0</v>
      </c>
    </row>
    <row r="1099" spans="14:14" ht="15.75">
      <c r="N1099" s="144">
        <f t="shared" si="56"/>
        <v>0</v>
      </c>
    </row>
    <row r="1100" spans="14:14" ht="15.75">
      <c r="N1100" s="144">
        <f t="shared" si="56"/>
        <v>0</v>
      </c>
    </row>
    <row r="1101" spans="14:14" ht="15.75">
      <c r="N1101" s="144">
        <f t="shared" si="56"/>
        <v>0</v>
      </c>
    </row>
    <row r="1102" spans="14:14" ht="15.75">
      <c r="N1102" s="144">
        <f t="shared" si="56"/>
        <v>0</v>
      </c>
    </row>
    <row r="1103" spans="14:14" ht="15.75">
      <c r="N1103" s="144">
        <f t="shared" si="56"/>
        <v>0</v>
      </c>
    </row>
    <row r="1104" spans="14:14" ht="15.75">
      <c r="N1104" s="144">
        <f t="shared" si="56"/>
        <v>0</v>
      </c>
    </row>
    <row r="1105" spans="14:14" ht="15.75">
      <c r="N1105" s="144">
        <f t="shared" si="56"/>
        <v>0</v>
      </c>
    </row>
    <row r="1106" spans="14:14" ht="15.75">
      <c r="N1106" s="144">
        <f t="shared" si="56"/>
        <v>0</v>
      </c>
    </row>
    <row r="1107" spans="14:14" ht="15.75">
      <c r="N1107" s="144">
        <f t="shared" si="56"/>
        <v>0</v>
      </c>
    </row>
    <row r="1108" spans="14:14" ht="15.75">
      <c r="N1108" s="144">
        <f t="shared" si="56"/>
        <v>0</v>
      </c>
    </row>
    <row r="1109" spans="14:14" ht="15.75">
      <c r="N1109" s="144">
        <f t="shared" si="56"/>
        <v>0</v>
      </c>
    </row>
    <row r="1110" spans="14:14" ht="15.75">
      <c r="N1110" s="144">
        <f t="shared" si="56"/>
        <v>0</v>
      </c>
    </row>
    <row r="1111" spans="14:14" ht="15.75">
      <c r="N1111" s="144">
        <f t="shared" si="56"/>
        <v>0</v>
      </c>
    </row>
    <row r="1112" spans="14:14" ht="15.75">
      <c r="N1112" s="144">
        <f t="shared" si="56"/>
        <v>0</v>
      </c>
    </row>
    <row r="1113" spans="14:14" ht="15.75">
      <c r="N1113" s="144">
        <f t="shared" si="56"/>
        <v>0</v>
      </c>
    </row>
    <row r="1114" spans="14:14" ht="15.75">
      <c r="N1114" s="144">
        <f t="shared" si="56"/>
        <v>0</v>
      </c>
    </row>
    <row r="1115" spans="14:14" ht="15.75">
      <c r="N1115" s="144">
        <f t="shared" si="56"/>
        <v>0</v>
      </c>
    </row>
    <row r="1116" spans="14:14" ht="15.75">
      <c r="N1116" s="144">
        <f t="shared" si="56"/>
        <v>0</v>
      </c>
    </row>
    <row r="1117" spans="14:14" ht="15.75">
      <c r="N1117" s="144">
        <f t="shared" si="56"/>
        <v>0</v>
      </c>
    </row>
    <row r="1118" spans="14:14" ht="15.75">
      <c r="N1118" s="144">
        <f t="shared" si="56"/>
        <v>0</v>
      </c>
    </row>
    <row r="1119" spans="14:14" ht="15.75">
      <c r="N1119" s="144">
        <f t="shared" si="56"/>
        <v>0</v>
      </c>
    </row>
    <row r="1120" spans="14:14" ht="15.75">
      <c r="N1120" s="144">
        <f t="shared" si="56"/>
        <v>0</v>
      </c>
    </row>
    <row r="1121" spans="14:14" ht="15.75">
      <c r="N1121" s="144">
        <f t="shared" si="56"/>
        <v>0</v>
      </c>
    </row>
    <row r="1122" spans="14:14" ht="15.75">
      <c r="N1122" s="144">
        <f t="shared" si="56"/>
        <v>0</v>
      </c>
    </row>
    <row r="1123" spans="14:14" ht="15.75">
      <c r="N1123" s="144">
        <f t="shared" si="56"/>
        <v>0</v>
      </c>
    </row>
    <row r="1124" spans="14:14" ht="15.75">
      <c r="N1124" s="144">
        <f t="shared" si="56"/>
        <v>0</v>
      </c>
    </row>
    <row r="1125" spans="14:14" ht="15.75">
      <c r="N1125" s="144">
        <f t="shared" si="56"/>
        <v>0</v>
      </c>
    </row>
    <row r="1126" spans="14:14" ht="15.75">
      <c r="N1126" s="144">
        <f t="shared" si="56"/>
        <v>0</v>
      </c>
    </row>
    <row r="1127" spans="14:14" ht="15.75">
      <c r="N1127" s="144">
        <f t="shared" si="56"/>
        <v>0</v>
      </c>
    </row>
    <row r="1128" spans="14:14" ht="15.75">
      <c r="N1128" s="144">
        <f t="shared" si="56"/>
        <v>0</v>
      </c>
    </row>
    <row r="1129" spans="14:14" ht="15.75">
      <c r="N1129" s="144">
        <f t="shared" ref="N1129:N1192" si="57">C1129+F1129</f>
        <v>0</v>
      </c>
    </row>
    <row r="1130" spans="14:14" ht="15.75">
      <c r="N1130" s="144">
        <f t="shared" si="57"/>
        <v>0</v>
      </c>
    </row>
    <row r="1131" spans="14:14" ht="15.75">
      <c r="N1131" s="144">
        <f t="shared" si="57"/>
        <v>0</v>
      </c>
    </row>
    <row r="1132" spans="14:14" ht="15.75">
      <c r="N1132" s="144">
        <f t="shared" si="57"/>
        <v>0</v>
      </c>
    </row>
    <row r="1133" spans="14:14" ht="15.75">
      <c r="N1133" s="144">
        <f t="shared" si="57"/>
        <v>0</v>
      </c>
    </row>
    <row r="1134" spans="14:14" ht="15.75">
      <c r="N1134" s="144">
        <f t="shared" si="57"/>
        <v>0</v>
      </c>
    </row>
    <row r="1135" spans="14:14" ht="15.75">
      <c r="N1135" s="144">
        <f t="shared" si="57"/>
        <v>0</v>
      </c>
    </row>
    <row r="1136" spans="14:14" ht="15.75">
      <c r="N1136" s="144">
        <f t="shared" si="57"/>
        <v>0</v>
      </c>
    </row>
    <row r="1137" spans="14:14" ht="15.75">
      <c r="N1137" s="144">
        <f t="shared" si="57"/>
        <v>0</v>
      </c>
    </row>
    <row r="1138" spans="14:14" ht="15.75">
      <c r="N1138" s="144">
        <f t="shared" si="57"/>
        <v>0</v>
      </c>
    </row>
    <row r="1139" spans="14:14" ht="15.75">
      <c r="N1139" s="144">
        <f t="shared" si="57"/>
        <v>0</v>
      </c>
    </row>
    <row r="1140" spans="14:14" ht="15.75">
      <c r="N1140" s="144">
        <f t="shared" si="57"/>
        <v>0</v>
      </c>
    </row>
    <row r="1141" spans="14:14" ht="15.75">
      <c r="N1141" s="144">
        <f t="shared" si="57"/>
        <v>0</v>
      </c>
    </row>
    <row r="1142" spans="14:14" ht="15.75">
      <c r="N1142" s="144">
        <f t="shared" si="57"/>
        <v>0</v>
      </c>
    </row>
    <row r="1143" spans="14:14" ht="15.75">
      <c r="N1143" s="144">
        <f t="shared" si="57"/>
        <v>0</v>
      </c>
    </row>
    <row r="1144" spans="14:14" ht="15.75">
      <c r="N1144" s="144">
        <f t="shared" si="57"/>
        <v>0</v>
      </c>
    </row>
    <row r="1145" spans="14:14" ht="15.75">
      <c r="N1145" s="144">
        <f t="shared" si="57"/>
        <v>0</v>
      </c>
    </row>
    <row r="1146" spans="14:14" ht="15.75">
      <c r="N1146" s="144">
        <f t="shared" si="57"/>
        <v>0</v>
      </c>
    </row>
    <row r="1147" spans="14:14" ht="15.75">
      <c r="N1147" s="144">
        <f t="shared" si="57"/>
        <v>0</v>
      </c>
    </row>
    <row r="1148" spans="14:14" ht="15.75">
      <c r="N1148" s="144">
        <f t="shared" si="57"/>
        <v>0</v>
      </c>
    </row>
    <row r="1149" spans="14:14" ht="15.75">
      <c r="N1149" s="144">
        <f t="shared" si="57"/>
        <v>0</v>
      </c>
    </row>
    <row r="1150" spans="14:14" ht="15.75">
      <c r="N1150" s="144">
        <f t="shared" si="57"/>
        <v>0</v>
      </c>
    </row>
    <row r="1151" spans="14:14" ht="15.75">
      <c r="N1151" s="144">
        <f t="shared" si="57"/>
        <v>0</v>
      </c>
    </row>
    <row r="1152" spans="14:14" ht="15.75">
      <c r="N1152" s="144">
        <f t="shared" si="57"/>
        <v>0</v>
      </c>
    </row>
    <row r="1153" spans="14:14" ht="15.75">
      <c r="N1153" s="144">
        <f t="shared" si="57"/>
        <v>0</v>
      </c>
    </row>
    <row r="1154" spans="14:14" ht="15.75">
      <c r="N1154" s="144">
        <f t="shared" si="57"/>
        <v>0</v>
      </c>
    </row>
    <row r="1155" spans="14:14" ht="15.75">
      <c r="N1155" s="144">
        <f t="shared" si="57"/>
        <v>0</v>
      </c>
    </row>
    <row r="1156" spans="14:14" ht="15.75">
      <c r="N1156" s="144">
        <f t="shared" si="57"/>
        <v>0</v>
      </c>
    </row>
    <row r="1157" spans="14:14" ht="15.75">
      <c r="N1157" s="144">
        <f t="shared" si="57"/>
        <v>0</v>
      </c>
    </row>
    <row r="1158" spans="14:14" ht="15.75">
      <c r="N1158" s="144">
        <f t="shared" si="57"/>
        <v>0</v>
      </c>
    </row>
    <row r="1159" spans="14:14" ht="15.75">
      <c r="N1159" s="144">
        <f t="shared" si="57"/>
        <v>0</v>
      </c>
    </row>
    <row r="1160" spans="14:14" ht="15.75">
      <c r="N1160" s="144">
        <f t="shared" si="57"/>
        <v>0</v>
      </c>
    </row>
    <row r="1161" spans="14:14" ht="15.75">
      <c r="N1161" s="144">
        <f t="shared" si="57"/>
        <v>0</v>
      </c>
    </row>
    <row r="1162" spans="14:14" ht="15.75">
      <c r="N1162" s="144">
        <f t="shared" si="57"/>
        <v>0</v>
      </c>
    </row>
    <row r="1163" spans="14:14" ht="15.75">
      <c r="N1163" s="144">
        <f t="shared" si="57"/>
        <v>0</v>
      </c>
    </row>
    <row r="1164" spans="14:14" ht="15.75">
      <c r="N1164" s="144">
        <f t="shared" si="57"/>
        <v>0</v>
      </c>
    </row>
    <row r="1165" spans="14:14" ht="15.75">
      <c r="N1165" s="144">
        <f t="shared" si="57"/>
        <v>0</v>
      </c>
    </row>
    <row r="1166" spans="14:14" ht="15.75">
      <c r="N1166" s="144">
        <f t="shared" si="57"/>
        <v>0</v>
      </c>
    </row>
    <row r="1167" spans="14:14" ht="15.75">
      <c r="N1167" s="144">
        <f t="shared" si="57"/>
        <v>0</v>
      </c>
    </row>
    <row r="1168" spans="14:14" ht="15.75">
      <c r="N1168" s="144">
        <f t="shared" si="57"/>
        <v>0</v>
      </c>
    </row>
    <row r="1169" spans="14:14" ht="15.75">
      <c r="N1169" s="144">
        <f t="shared" si="57"/>
        <v>0</v>
      </c>
    </row>
    <row r="1170" spans="14:14" ht="15.75">
      <c r="N1170" s="144">
        <f t="shared" si="57"/>
        <v>0</v>
      </c>
    </row>
    <row r="1171" spans="14:14" ht="15.75">
      <c r="N1171" s="144">
        <f t="shared" si="57"/>
        <v>0</v>
      </c>
    </row>
    <row r="1172" spans="14:14" ht="15.75">
      <c r="N1172" s="144">
        <f t="shared" si="57"/>
        <v>0</v>
      </c>
    </row>
    <row r="1173" spans="14:14" ht="15.75">
      <c r="N1173" s="144">
        <f t="shared" si="57"/>
        <v>0</v>
      </c>
    </row>
    <row r="1174" spans="14:14" ht="15.75">
      <c r="N1174" s="144">
        <f t="shared" si="57"/>
        <v>0</v>
      </c>
    </row>
    <row r="1175" spans="14:14" ht="15.75">
      <c r="N1175" s="144">
        <f t="shared" si="57"/>
        <v>0</v>
      </c>
    </row>
    <row r="1176" spans="14:14" ht="15.75">
      <c r="N1176" s="144">
        <f t="shared" si="57"/>
        <v>0</v>
      </c>
    </row>
    <row r="1177" spans="14:14" ht="15.75">
      <c r="N1177" s="144">
        <f t="shared" si="57"/>
        <v>0</v>
      </c>
    </row>
    <row r="1178" spans="14:14" ht="15.75">
      <c r="N1178" s="144">
        <f t="shared" si="57"/>
        <v>0</v>
      </c>
    </row>
    <row r="1179" spans="14:14" ht="15.75">
      <c r="N1179" s="144">
        <f t="shared" si="57"/>
        <v>0</v>
      </c>
    </row>
    <row r="1180" spans="14:14" ht="15.75">
      <c r="N1180" s="144">
        <f t="shared" si="57"/>
        <v>0</v>
      </c>
    </row>
    <row r="1181" spans="14:14" ht="15.75">
      <c r="N1181" s="144">
        <f t="shared" si="57"/>
        <v>0</v>
      </c>
    </row>
    <row r="1182" spans="14:14" ht="15.75">
      <c r="N1182" s="144">
        <f t="shared" si="57"/>
        <v>0</v>
      </c>
    </row>
    <row r="1183" spans="14:14" ht="15.75">
      <c r="N1183" s="144">
        <f t="shared" si="57"/>
        <v>0</v>
      </c>
    </row>
    <row r="1184" spans="14:14" ht="15.75">
      <c r="N1184" s="144">
        <f t="shared" si="57"/>
        <v>0</v>
      </c>
    </row>
    <row r="1185" spans="14:14" ht="15.75">
      <c r="N1185" s="144">
        <f t="shared" si="57"/>
        <v>0</v>
      </c>
    </row>
    <row r="1186" spans="14:14" ht="15.75">
      <c r="N1186" s="144">
        <f t="shared" si="57"/>
        <v>0</v>
      </c>
    </row>
    <row r="1187" spans="14:14" ht="15.75">
      <c r="N1187" s="144">
        <f t="shared" si="57"/>
        <v>0</v>
      </c>
    </row>
    <row r="1188" spans="14:14" ht="15.75">
      <c r="N1188" s="144">
        <f t="shared" si="57"/>
        <v>0</v>
      </c>
    </row>
    <row r="1189" spans="14:14" ht="15.75">
      <c r="N1189" s="144">
        <f t="shared" si="57"/>
        <v>0</v>
      </c>
    </row>
    <row r="1190" spans="14:14" ht="15.75">
      <c r="N1190" s="144">
        <f t="shared" si="57"/>
        <v>0</v>
      </c>
    </row>
    <row r="1191" spans="14:14" ht="15.75">
      <c r="N1191" s="144">
        <f t="shared" si="57"/>
        <v>0</v>
      </c>
    </row>
    <row r="1192" spans="14:14" ht="15.75">
      <c r="N1192" s="144">
        <f t="shared" si="57"/>
        <v>0</v>
      </c>
    </row>
    <row r="1193" spans="14:14" ht="15.75">
      <c r="N1193" s="144">
        <f t="shared" ref="N1193:N1256" si="58">C1193+F1193</f>
        <v>0</v>
      </c>
    </row>
    <row r="1194" spans="14:14" ht="15.75">
      <c r="N1194" s="144">
        <f t="shared" si="58"/>
        <v>0</v>
      </c>
    </row>
    <row r="1195" spans="14:14" ht="15.75">
      <c r="N1195" s="144">
        <f t="shared" si="58"/>
        <v>0</v>
      </c>
    </row>
    <row r="1196" spans="14:14" ht="15.75">
      <c r="N1196" s="144">
        <f t="shared" si="58"/>
        <v>0</v>
      </c>
    </row>
    <row r="1197" spans="14:14" ht="15.75">
      <c r="N1197" s="144">
        <f t="shared" si="58"/>
        <v>0</v>
      </c>
    </row>
    <row r="1198" spans="14:14" ht="15.75">
      <c r="N1198" s="144">
        <f t="shared" si="58"/>
        <v>0</v>
      </c>
    </row>
    <row r="1199" spans="14:14" ht="15.75">
      <c r="N1199" s="144">
        <f t="shared" si="58"/>
        <v>0</v>
      </c>
    </row>
    <row r="1200" spans="14:14" ht="15.75">
      <c r="N1200" s="144">
        <f t="shared" si="58"/>
        <v>0</v>
      </c>
    </row>
    <row r="1201" spans="14:14" ht="15.75">
      <c r="N1201" s="144">
        <f t="shared" si="58"/>
        <v>0</v>
      </c>
    </row>
    <row r="1202" spans="14:14" ht="15.75">
      <c r="N1202" s="144">
        <f t="shared" si="58"/>
        <v>0</v>
      </c>
    </row>
    <row r="1203" spans="14:14" ht="15.75">
      <c r="N1203" s="144">
        <f t="shared" si="58"/>
        <v>0</v>
      </c>
    </row>
    <row r="1204" spans="14:14" ht="15.75">
      <c r="N1204" s="144">
        <f t="shared" si="58"/>
        <v>0</v>
      </c>
    </row>
    <row r="1205" spans="14:14" ht="15.75">
      <c r="N1205" s="144">
        <f t="shared" si="58"/>
        <v>0</v>
      </c>
    </row>
    <row r="1206" spans="14:14" ht="15.75">
      <c r="N1206" s="144">
        <f t="shared" si="58"/>
        <v>0</v>
      </c>
    </row>
    <row r="1207" spans="14:14" ht="15.75">
      <c r="N1207" s="144">
        <f t="shared" si="58"/>
        <v>0</v>
      </c>
    </row>
    <row r="1208" spans="14:14" ht="15.75">
      <c r="N1208" s="144">
        <f t="shared" si="58"/>
        <v>0</v>
      </c>
    </row>
    <row r="1209" spans="14:14" ht="15.75">
      <c r="N1209" s="144">
        <f t="shared" si="58"/>
        <v>0</v>
      </c>
    </row>
    <row r="1210" spans="14:14" ht="15.75">
      <c r="N1210" s="144">
        <f t="shared" si="58"/>
        <v>0</v>
      </c>
    </row>
    <row r="1211" spans="14:14" ht="15.75">
      <c r="N1211" s="144">
        <f t="shared" si="58"/>
        <v>0</v>
      </c>
    </row>
    <row r="1212" spans="14:14" ht="15.75">
      <c r="N1212" s="144">
        <f t="shared" si="58"/>
        <v>0</v>
      </c>
    </row>
    <row r="1213" spans="14:14" ht="15.75">
      <c r="N1213" s="144">
        <f t="shared" si="58"/>
        <v>0</v>
      </c>
    </row>
    <row r="1214" spans="14:14" ht="15.75">
      <c r="N1214" s="144">
        <f t="shared" si="58"/>
        <v>0</v>
      </c>
    </row>
    <row r="1215" spans="14:14" ht="15.75">
      <c r="N1215" s="144">
        <f t="shared" si="58"/>
        <v>0</v>
      </c>
    </row>
    <row r="1216" spans="14:14" ht="15.75">
      <c r="N1216" s="144">
        <f t="shared" si="58"/>
        <v>0</v>
      </c>
    </row>
    <row r="1217" spans="14:14" ht="15.75">
      <c r="N1217" s="144">
        <f t="shared" si="58"/>
        <v>0</v>
      </c>
    </row>
    <row r="1218" spans="14:14" ht="15.75">
      <c r="N1218" s="144">
        <f t="shared" si="58"/>
        <v>0</v>
      </c>
    </row>
    <row r="1219" spans="14:14" ht="15.75">
      <c r="N1219" s="144">
        <f t="shared" si="58"/>
        <v>0</v>
      </c>
    </row>
    <row r="1220" spans="14:14" ht="15.75">
      <c r="N1220" s="144">
        <f t="shared" si="58"/>
        <v>0</v>
      </c>
    </row>
    <row r="1221" spans="14:14" ht="15.75">
      <c r="N1221" s="144">
        <f t="shared" si="58"/>
        <v>0</v>
      </c>
    </row>
    <row r="1222" spans="14:14" ht="15.75">
      <c r="N1222" s="144">
        <f t="shared" si="58"/>
        <v>0</v>
      </c>
    </row>
    <row r="1223" spans="14:14" ht="15.75">
      <c r="N1223" s="144">
        <f t="shared" si="58"/>
        <v>0</v>
      </c>
    </row>
    <row r="1224" spans="14:14" ht="15.75">
      <c r="N1224" s="144">
        <f t="shared" si="58"/>
        <v>0</v>
      </c>
    </row>
    <row r="1225" spans="14:14" ht="15.75">
      <c r="N1225" s="144">
        <f t="shared" si="58"/>
        <v>0</v>
      </c>
    </row>
    <row r="1226" spans="14:14" ht="15.75">
      <c r="N1226" s="144">
        <f t="shared" si="58"/>
        <v>0</v>
      </c>
    </row>
    <row r="1227" spans="14:14" ht="15.75">
      <c r="N1227" s="144">
        <f t="shared" si="58"/>
        <v>0</v>
      </c>
    </row>
    <row r="1228" spans="14:14" ht="15.75">
      <c r="N1228" s="144">
        <f t="shared" si="58"/>
        <v>0</v>
      </c>
    </row>
    <row r="1229" spans="14:14" ht="15.75">
      <c r="N1229" s="144">
        <f t="shared" si="58"/>
        <v>0</v>
      </c>
    </row>
    <row r="1230" spans="14:14" ht="15.75">
      <c r="N1230" s="144">
        <f t="shared" si="58"/>
        <v>0</v>
      </c>
    </row>
    <row r="1231" spans="14:14" ht="15.75">
      <c r="N1231" s="144">
        <f t="shared" si="58"/>
        <v>0</v>
      </c>
    </row>
    <row r="1232" spans="14:14" ht="15.75">
      <c r="N1232" s="144">
        <f t="shared" si="58"/>
        <v>0</v>
      </c>
    </row>
    <row r="1233" spans="14:14" ht="15.75">
      <c r="N1233" s="144">
        <f t="shared" si="58"/>
        <v>0</v>
      </c>
    </row>
    <row r="1234" spans="14:14" ht="15.75">
      <c r="N1234" s="144">
        <f t="shared" si="58"/>
        <v>0</v>
      </c>
    </row>
    <row r="1235" spans="14:14" ht="15.75">
      <c r="N1235" s="144">
        <f t="shared" si="58"/>
        <v>0</v>
      </c>
    </row>
    <row r="1236" spans="14:14" ht="15.75">
      <c r="N1236" s="144">
        <f t="shared" si="58"/>
        <v>0</v>
      </c>
    </row>
    <row r="1237" spans="14:14" ht="15.75">
      <c r="N1237" s="144">
        <f t="shared" si="58"/>
        <v>0</v>
      </c>
    </row>
    <row r="1238" spans="14:14" ht="15.75">
      <c r="N1238" s="144">
        <f t="shared" si="58"/>
        <v>0</v>
      </c>
    </row>
    <row r="1239" spans="14:14" ht="15.75">
      <c r="N1239" s="144">
        <f t="shared" si="58"/>
        <v>0</v>
      </c>
    </row>
    <row r="1240" spans="14:14" ht="15.75">
      <c r="N1240" s="144">
        <f t="shared" si="58"/>
        <v>0</v>
      </c>
    </row>
    <row r="1241" spans="14:14" ht="15.75">
      <c r="N1241" s="144">
        <f t="shared" si="58"/>
        <v>0</v>
      </c>
    </row>
    <row r="1242" spans="14:14" ht="15.75">
      <c r="N1242" s="144">
        <f t="shared" si="58"/>
        <v>0</v>
      </c>
    </row>
    <row r="1243" spans="14:14" ht="15.75">
      <c r="N1243" s="144">
        <f t="shared" si="58"/>
        <v>0</v>
      </c>
    </row>
    <row r="1244" spans="14:14" ht="15.75">
      <c r="N1244" s="144">
        <f t="shared" si="58"/>
        <v>0</v>
      </c>
    </row>
    <row r="1245" spans="14:14" ht="15.75">
      <c r="N1245" s="144">
        <f t="shared" si="58"/>
        <v>0</v>
      </c>
    </row>
    <row r="1246" spans="14:14" ht="15.75">
      <c r="N1246" s="144">
        <f t="shared" si="58"/>
        <v>0</v>
      </c>
    </row>
    <row r="1247" spans="14:14" ht="15.75">
      <c r="N1247" s="144">
        <f t="shared" si="58"/>
        <v>0</v>
      </c>
    </row>
    <row r="1248" spans="14:14" ht="15.75">
      <c r="N1248" s="144">
        <f t="shared" si="58"/>
        <v>0</v>
      </c>
    </row>
    <row r="1249" spans="14:14" ht="15.75">
      <c r="N1249" s="144">
        <f t="shared" si="58"/>
        <v>0</v>
      </c>
    </row>
    <row r="1250" spans="14:14" ht="15.75">
      <c r="N1250" s="144">
        <f t="shared" si="58"/>
        <v>0</v>
      </c>
    </row>
    <row r="1251" spans="14:14" ht="15.75">
      <c r="N1251" s="144">
        <f t="shared" si="58"/>
        <v>0</v>
      </c>
    </row>
    <row r="1252" spans="14:14" ht="15.75">
      <c r="N1252" s="144">
        <f t="shared" si="58"/>
        <v>0</v>
      </c>
    </row>
    <row r="1253" spans="14:14" ht="15.75">
      <c r="N1253" s="144">
        <f t="shared" si="58"/>
        <v>0</v>
      </c>
    </row>
    <row r="1254" spans="14:14" ht="15.75">
      <c r="N1254" s="144">
        <f t="shared" si="58"/>
        <v>0</v>
      </c>
    </row>
    <row r="1255" spans="14:14" ht="15.75">
      <c r="N1255" s="144">
        <f t="shared" si="58"/>
        <v>0</v>
      </c>
    </row>
    <row r="1256" spans="14:14" ht="15.75">
      <c r="N1256" s="144">
        <f t="shared" si="58"/>
        <v>0</v>
      </c>
    </row>
    <row r="1257" spans="14:14" ht="15.75">
      <c r="N1257" s="144">
        <f t="shared" ref="N1257:N1320" si="59">C1257+F1257</f>
        <v>0</v>
      </c>
    </row>
    <row r="1258" spans="14:14" ht="15.75">
      <c r="N1258" s="144">
        <f t="shared" si="59"/>
        <v>0</v>
      </c>
    </row>
    <row r="1259" spans="14:14" ht="15.75">
      <c r="N1259" s="144">
        <f t="shared" si="59"/>
        <v>0</v>
      </c>
    </row>
    <row r="1260" spans="14:14" ht="15.75">
      <c r="N1260" s="144">
        <f t="shared" si="59"/>
        <v>0</v>
      </c>
    </row>
    <row r="1261" spans="14:14" ht="15.75">
      <c r="N1261" s="144">
        <f t="shared" si="59"/>
        <v>0</v>
      </c>
    </row>
    <row r="1262" spans="14:14" ht="15.75">
      <c r="N1262" s="144">
        <f t="shared" si="59"/>
        <v>0</v>
      </c>
    </row>
    <row r="1263" spans="14:14" ht="15.75">
      <c r="N1263" s="144">
        <f t="shared" si="59"/>
        <v>0</v>
      </c>
    </row>
    <row r="1264" spans="14:14" ht="15.75">
      <c r="N1264" s="144">
        <f t="shared" si="59"/>
        <v>0</v>
      </c>
    </row>
    <row r="1265" spans="14:14" ht="15.75">
      <c r="N1265" s="144">
        <f t="shared" si="59"/>
        <v>0</v>
      </c>
    </row>
    <row r="1266" spans="14:14" ht="15.75">
      <c r="N1266" s="144">
        <f t="shared" si="59"/>
        <v>0</v>
      </c>
    </row>
    <row r="1267" spans="14:14" ht="15.75">
      <c r="N1267" s="144">
        <f t="shared" si="59"/>
        <v>0</v>
      </c>
    </row>
    <row r="1268" spans="14:14" ht="15.75">
      <c r="N1268" s="144">
        <f t="shared" si="59"/>
        <v>0</v>
      </c>
    </row>
    <row r="1269" spans="14:14" ht="15.75">
      <c r="N1269" s="144">
        <f t="shared" si="59"/>
        <v>0</v>
      </c>
    </row>
    <row r="1270" spans="14:14" ht="15.75">
      <c r="N1270" s="144">
        <f t="shared" si="59"/>
        <v>0</v>
      </c>
    </row>
    <row r="1271" spans="14:14" ht="15.75">
      <c r="N1271" s="144">
        <f t="shared" si="59"/>
        <v>0</v>
      </c>
    </row>
    <row r="1272" spans="14:14" ht="15.75">
      <c r="N1272" s="144">
        <f t="shared" si="59"/>
        <v>0</v>
      </c>
    </row>
    <row r="1273" spans="14:14" ht="15.75">
      <c r="N1273" s="144">
        <f t="shared" si="59"/>
        <v>0</v>
      </c>
    </row>
    <row r="1274" spans="14:14" ht="15.75">
      <c r="N1274" s="144">
        <f t="shared" si="59"/>
        <v>0</v>
      </c>
    </row>
    <row r="1275" spans="14:14" ht="15.75">
      <c r="N1275" s="144">
        <f t="shared" si="59"/>
        <v>0</v>
      </c>
    </row>
    <row r="1276" spans="14:14" ht="15.75">
      <c r="N1276" s="144">
        <f t="shared" si="59"/>
        <v>0</v>
      </c>
    </row>
    <row r="1277" spans="14:14" ht="15.75">
      <c r="N1277" s="144">
        <f t="shared" si="59"/>
        <v>0</v>
      </c>
    </row>
    <row r="1278" spans="14:14" ht="15.75">
      <c r="N1278" s="144">
        <f t="shared" si="59"/>
        <v>0</v>
      </c>
    </row>
    <row r="1279" spans="14:14" ht="15.75">
      <c r="N1279" s="144">
        <f t="shared" si="59"/>
        <v>0</v>
      </c>
    </row>
    <row r="1280" spans="14:14" ht="15.75">
      <c r="N1280" s="144">
        <f t="shared" si="59"/>
        <v>0</v>
      </c>
    </row>
    <row r="1281" spans="14:14" ht="15.75">
      <c r="N1281" s="144">
        <f t="shared" si="59"/>
        <v>0</v>
      </c>
    </row>
    <row r="1282" spans="14:14" ht="15.75">
      <c r="N1282" s="144">
        <f t="shared" si="59"/>
        <v>0</v>
      </c>
    </row>
    <row r="1283" spans="14:14" ht="15.75">
      <c r="N1283" s="144">
        <f t="shared" si="59"/>
        <v>0</v>
      </c>
    </row>
    <row r="1284" spans="14:14" ht="15.75">
      <c r="N1284" s="144">
        <f t="shared" si="59"/>
        <v>0</v>
      </c>
    </row>
    <row r="1285" spans="14:14" ht="15.75">
      <c r="N1285" s="144">
        <f t="shared" si="59"/>
        <v>0</v>
      </c>
    </row>
    <row r="1286" spans="14:14" ht="15.75">
      <c r="N1286" s="144">
        <f t="shared" si="59"/>
        <v>0</v>
      </c>
    </row>
    <row r="1287" spans="14:14" ht="15.75">
      <c r="N1287" s="144">
        <f t="shared" si="59"/>
        <v>0</v>
      </c>
    </row>
    <row r="1288" spans="14:14" ht="15.75">
      <c r="N1288" s="144">
        <f t="shared" si="59"/>
        <v>0</v>
      </c>
    </row>
    <row r="1289" spans="14:14" ht="15.75">
      <c r="N1289" s="144">
        <f t="shared" si="59"/>
        <v>0</v>
      </c>
    </row>
    <row r="1290" spans="14:14" ht="15.75">
      <c r="N1290" s="144">
        <f t="shared" si="59"/>
        <v>0</v>
      </c>
    </row>
    <row r="1291" spans="14:14" ht="15.75">
      <c r="N1291" s="144">
        <f t="shared" si="59"/>
        <v>0</v>
      </c>
    </row>
    <row r="1292" spans="14:14" ht="15.75">
      <c r="N1292" s="144">
        <f t="shared" si="59"/>
        <v>0</v>
      </c>
    </row>
    <row r="1293" spans="14:14" ht="15.75">
      <c r="N1293" s="144">
        <f t="shared" si="59"/>
        <v>0</v>
      </c>
    </row>
    <row r="1294" spans="14:14" ht="15.75">
      <c r="N1294" s="144">
        <f t="shared" si="59"/>
        <v>0</v>
      </c>
    </row>
    <row r="1295" spans="14:14" ht="15.75">
      <c r="N1295" s="144">
        <f t="shared" si="59"/>
        <v>0</v>
      </c>
    </row>
    <row r="1296" spans="14:14" ht="15.75">
      <c r="N1296" s="144">
        <f t="shared" si="59"/>
        <v>0</v>
      </c>
    </row>
    <row r="1297" spans="14:14" ht="15.75">
      <c r="N1297" s="144">
        <f t="shared" si="59"/>
        <v>0</v>
      </c>
    </row>
    <row r="1298" spans="14:14" ht="15.75">
      <c r="N1298" s="144">
        <f t="shared" si="59"/>
        <v>0</v>
      </c>
    </row>
    <row r="1299" spans="14:14" ht="15.75">
      <c r="N1299" s="144">
        <f t="shared" si="59"/>
        <v>0</v>
      </c>
    </row>
    <row r="1300" spans="14:14" ht="15.75">
      <c r="N1300" s="144">
        <f t="shared" si="59"/>
        <v>0</v>
      </c>
    </row>
    <row r="1301" spans="14:14" ht="15.75">
      <c r="N1301" s="144">
        <f t="shared" si="59"/>
        <v>0</v>
      </c>
    </row>
    <row r="1302" spans="14:14" ht="15.75">
      <c r="N1302" s="144">
        <f t="shared" si="59"/>
        <v>0</v>
      </c>
    </row>
    <row r="1303" spans="14:14" ht="15.75">
      <c r="N1303" s="144">
        <f t="shared" si="59"/>
        <v>0</v>
      </c>
    </row>
    <row r="1304" spans="14:14" ht="15.75">
      <c r="N1304" s="144">
        <f t="shared" si="59"/>
        <v>0</v>
      </c>
    </row>
    <row r="1305" spans="14:14" ht="15.75">
      <c r="N1305" s="144">
        <f t="shared" si="59"/>
        <v>0</v>
      </c>
    </row>
    <row r="1306" spans="14:14" ht="15.75">
      <c r="N1306" s="144">
        <f t="shared" si="59"/>
        <v>0</v>
      </c>
    </row>
    <row r="1307" spans="14:14" ht="15.75">
      <c r="N1307" s="144">
        <f t="shared" si="59"/>
        <v>0</v>
      </c>
    </row>
    <row r="1308" spans="14:14" ht="15.75">
      <c r="N1308" s="144">
        <f t="shared" si="59"/>
        <v>0</v>
      </c>
    </row>
    <row r="1309" spans="14:14" ht="15.75">
      <c r="N1309" s="144">
        <f t="shared" si="59"/>
        <v>0</v>
      </c>
    </row>
    <row r="1310" spans="14:14" ht="15.75">
      <c r="N1310" s="144">
        <f t="shared" si="59"/>
        <v>0</v>
      </c>
    </row>
    <row r="1311" spans="14:14" ht="15.75">
      <c r="N1311" s="144">
        <f t="shared" si="59"/>
        <v>0</v>
      </c>
    </row>
    <row r="1312" spans="14:14" ht="15.75">
      <c r="N1312" s="144">
        <f t="shared" si="59"/>
        <v>0</v>
      </c>
    </row>
    <row r="1313" spans="14:14" ht="15.75">
      <c r="N1313" s="144">
        <f t="shared" si="59"/>
        <v>0</v>
      </c>
    </row>
    <row r="1314" spans="14:14" ht="15.75">
      <c r="N1314" s="144">
        <f t="shared" si="59"/>
        <v>0</v>
      </c>
    </row>
    <row r="1315" spans="14:14" ht="15.75">
      <c r="N1315" s="144">
        <f t="shared" si="59"/>
        <v>0</v>
      </c>
    </row>
    <row r="1316" spans="14:14" ht="15.75">
      <c r="N1316" s="144">
        <f t="shared" si="59"/>
        <v>0</v>
      </c>
    </row>
    <row r="1317" spans="14:14" ht="15.75">
      <c r="N1317" s="144">
        <f t="shared" si="59"/>
        <v>0</v>
      </c>
    </row>
    <row r="1318" spans="14:14" ht="15.75">
      <c r="N1318" s="144">
        <f t="shared" si="59"/>
        <v>0</v>
      </c>
    </row>
    <row r="1319" spans="14:14" ht="15.75">
      <c r="N1319" s="144">
        <f t="shared" si="59"/>
        <v>0</v>
      </c>
    </row>
    <row r="1320" spans="14:14" ht="15.75">
      <c r="N1320" s="144">
        <f t="shared" si="59"/>
        <v>0</v>
      </c>
    </row>
    <row r="1321" spans="14:14" ht="15.75">
      <c r="N1321" s="144">
        <f t="shared" ref="N1321:N1384" si="60">C1321+F1321</f>
        <v>0</v>
      </c>
    </row>
    <row r="1322" spans="14:14" ht="15.75">
      <c r="N1322" s="144">
        <f t="shared" si="60"/>
        <v>0</v>
      </c>
    </row>
    <row r="1323" spans="14:14" ht="15.75">
      <c r="N1323" s="144">
        <f t="shared" si="60"/>
        <v>0</v>
      </c>
    </row>
    <row r="1324" spans="14:14" ht="15.75">
      <c r="N1324" s="144">
        <f t="shared" si="60"/>
        <v>0</v>
      </c>
    </row>
    <row r="1325" spans="14:14" ht="15.75">
      <c r="N1325" s="144">
        <f t="shared" si="60"/>
        <v>0</v>
      </c>
    </row>
    <row r="1326" spans="14:14" ht="15.75">
      <c r="N1326" s="144">
        <f t="shared" si="60"/>
        <v>0</v>
      </c>
    </row>
    <row r="1327" spans="14:14" ht="15.75">
      <c r="N1327" s="144">
        <f t="shared" si="60"/>
        <v>0</v>
      </c>
    </row>
    <row r="1328" spans="14:14" ht="15.75">
      <c r="N1328" s="144">
        <f t="shared" si="60"/>
        <v>0</v>
      </c>
    </row>
    <row r="1329" spans="14:14" ht="15.75">
      <c r="N1329" s="144">
        <f t="shared" si="60"/>
        <v>0</v>
      </c>
    </row>
    <row r="1330" spans="14:14" ht="15.75">
      <c r="N1330" s="144">
        <f t="shared" si="60"/>
        <v>0</v>
      </c>
    </row>
    <row r="1331" spans="14:14" ht="15.75">
      <c r="N1331" s="144">
        <f t="shared" si="60"/>
        <v>0</v>
      </c>
    </row>
    <row r="1332" spans="14:14" ht="15.75">
      <c r="N1332" s="144">
        <f t="shared" si="60"/>
        <v>0</v>
      </c>
    </row>
    <row r="1333" spans="14:14" ht="15.75">
      <c r="N1333" s="144">
        <f t="shared" si="60"/>
        <v>0</v>
      </c>
    </row>
    <row r="1334" spans="14:14" ht="15.75">
      <c r="N1334" s="144">
        <f t="shared" si="60"/>
        <v>0</v>
      </c>
    </row>
    <row r="1335" spans="14:14" ht="15.75">
      <c r="N1335" s="144">
        <f t="shared" si="60"/>
        <v>0</v>
      </c>
    </row>
    <row r="1336" spans="14:14" ht="15.75">
      <c r="N1336" s="144">
        <f t="shared" si="60"/>
        <v>0</v>
      </c>
    </row>
    <row r="1337" spans="14:14" ht="15.75">
      <c r="N1337" s="144">
        <f t="shared" si="60"/>
        <v>0</v>
      </c>
    </row>
    <row r="1338" spans="14:14" ht="15.75">
      <c r="N1338" s="144">
        <f t="shared" si="60"/>
        <v>0</v>
      </c>
    </row>
    <row r="1339" spans="14:14" ht="15.75">
      <c r="N1339" s="144">
        <f t="shared" si="60"/>
        <v>0</v>
      </c>
    </row>
    <row r="1340" spans="14:14" ht="15.75">
      <c r="N1340" s="144">
        <f t="shared" si="60"/>
        <v>0</v>
      </c>
    </row>
    <row r="1341" spans="14:14" ht="15.75">
      <c r="N1341" s="144">
        <f t="shared" si="60"/>
        <v>0</v>
      </c>
    </row>
    <row r="1342" spans="14:14" ht="15.75">
      <c r="N1342" s="144">
        <f t="shared" si="60"/>
        <v>0</v>
      </c>
    </row>
    <row r="1343" spans="14:14" ht="15.75">
      <c r="N1343" s="144">
        <f t="shared" si="60"/>
        <v>0</v>
      </c>
    </row>
    <row r="1344" spans="14:14" ht="15.75">
      <c r="N1344" s="144">
        <f t="shared" si="60"/>
        <v>0</v>
      </c>
    </row>
    <row r="1345" spans="14:14" ht="15.75">
      <c r="N1345" s="144">
        <f t="shared" si="60"/>
        <v>0</v>
      </c>
    </row>
    <row r="1346" spans="14:14" ht="15.75">
      <c r="N1346" s="144">
        <f t="shared" si="60"/>
        <v>0</v>
      </c>
    </row>
    <row r="1347" spans="14:14" ht="15.75">
      <c r="N1347" s="144">
        <f t="shared" si="60"/>
        <v>0</v>
      </c>
    </row>
    <row r="1348" spans="14:14" ht="15.75">
      <c r="N1348" s="144">
        <f t="shared" si="60"/>
        <v>0</v>
      </c>
    </row>
    <row r="1349" spans="14:14" ht="15.75">
      <c r="N1349" s="144">
        <f t="shared" si="60"/>
        <v>0</v>
      </c>
    </row>
    <row r="1350" spans="14:14" ht="15.75">
      <c r="N1350" s="144">
        <f t="shared" si="60"/>
        <v>0</v>
      </c>
    </row>
    <row r="1351" spans="14:14" ht="15.75">
      <c r="N1351" s="144">
        <f t="shared" si="60"/>
        <v>0</v>
      </c>
    </row>
    <row r="1352" spans="14:14" ht="15.75">
      <c r="N1352" s="144">
        <f t="shared" si="60"/>
        <v>0</v>
      </c>
    </row>
    <row r="1353" spans="14:14" ht="15.75">
      <c r="N1353" s="144">
        <f t="shared" si="60"/>
        <v>0</v>
      </c>
    </row>
    <row r="1354" spans="14:14" ht="15.75">
      <c r="N1354" s="144">
        <f t="shared" si="60"/>
        <v>0</v>
      </c>
    </row>
    <row r="1355" spans="14:14" ht="15.75">
      <c r="N1355" s="144">
        <f t="shared" si="60"/>
        <v>0</v>
      </c>
    </row>
    <row r="1356" spans="14:14" ht="15.75">
      <c r="N1356" s="144">
        <f t="shared" si="60"/>
        <v>0</v>
      </c>
    </row>
    <row r="1357" spans="14:14" ht="15.75">
      <c r="N1357" s="144">
        <f t="shared" si="60"/>
        <v>0</v>
      </c>
    </row>
    <row r="1358" spans="14:14" ht="15.75">
      <c r="N1358" s="144">
        <f t="shared" si="60"/>
        <v>0</v>
      </c>
    </row>
    <row r="1359" spans="14:14" ht="15.75">
      <c r="N1359" s="144">
        <f t="shared" si="60"/>
        <v>0</v>
      </c>
    </row>
    <row r="1360" spans="14:14" ht="15.75">
      <c r="N1360" s="144">
        <f t="shared" si="60"/>
        <v>0</v>
      </c>
    </row>
    <row r="1361" spans="14:14" ht="15.75">
      <c r="N1361" s="144">
        <f t="shared" si="60"/>
        <v>0</v>
      </c>
    </row>
    <row r="1362" spans="14:14" ht="15.75">
      <c r="N1362" s="144">
        <f t="shared" si="60"/>
        <v>0</v>
      </c>
    </row>
    <row r="1363" spans="14:14" ht="15.75">
      <c r="N1363" s="144">
        <f t="shared" si="60"/>
        <v>0</v>
      </c>
    </row>
    <row r="1364" spans="14:14" ht="15.75">
      <c r="N1364" s="144">
        <f t="shared" si="60"/>
        <v>0</v>
      </c>
    </row>
    <row r="1365" spans="14:14" ht="15.75">
      <c r="N1365" s="144">
        <f t="shared" si="60"/>
        <v>0</v>
      </c>
    </row>
    <row r="1366" spans="14:14" ht="15.75">
      <c r="N1366" s="144">
        <f t="shared" si="60"/>
        <v>0</v>
      </c>
    </row>
    <row r="1367" spans="14:14" ht="15.75">
      <c r="N1367" s="144">
        <f t="shared" si="60"/>
        <v>0</v>
      </c>
    </row>
    <row r="1368" spans="14:14" ht="15.75">
      <c r="N1368" s="144">
        <f t="shared" si="60"/>
        <v>0</v>
      </c>
    </row>
    <row r="1369" spans="14:14" ht="15.75">
      <c r="N1369" s="144">
        <f t="shared" si="60"/>
        <v>0</v>
      </c>
    </row>
    <row r="1370" spans="14:14" ht="15.75">
      <c r="N1370" s="144">
        <f t="shared" si="60"/>
        <v>0</v>
      </c>
    </row>
    <row r="1371" spans="14:14" ht="15.75">
      <c r="N1371" s="144">
        <f t="shared" si="60"/>
        <v>0</v>
      </c>
    </row>
    <row r="1372" spans="14:14" ht="15.75">
      <c r="N1372" s="144">
        <f t="shared" si="60"/>
        <v>0</v>
      </c>
    </row>
    <row r="1373" spans="14:14" ht="15.75">
      <c r="N1373" s="144">
        <f t="shared" si="60"/>
        <v>0</v>
      </c>
    </row>
    <row r="1374" spans="14:14" ht="15.75">
      <c r="N1374" s="144">
        <f t="shared" si="60"/>
        <v>0</v>
      </c>
    </row>
    <row r="1375" spans="14:14" ht="15.75">
      <c r="N1375" s="144">
        <f t="shared" si="60"/>
        <v>0</v>
      </c>
    </row>
    <row r="1376" spans="14:14" ht="15.75">
      <c r="N1376" s="144">
        <f t="shared" si="60"/>
        <v>0</v>
      </c>
    </row>
    <row r="1377" spans="14:14" ht="15.75">
      <c r="N1377" s="144">
        <f t="shared" si="60"/>
        <v>0</v>
      </c>
    </row>
    <row r="1378" spans="14:14" ht="15.75">
      <c r="N1378" s="144">
        <f t="shared" si="60"/>
        <v>0</v>
      </c>
    </row>
    <row r="1379" spans="14:14" ht="15.75">
      <c r="N1379" s="144">
        <f t="shared" si="60"/>
        <v>0</v>
      </c>
    </row>
    <row r="1380" spans="14:14" ht="15.75">
      <c r="N1380" s="144">
        <f t="shared" si="60"/>
        <v>0</v>
      </c>
    </row>
    <row r="1381" spans="14:14" ht="15.75">
      <c r="N1381" s="144">
        <f t="shared" si="60"/>
        <v>0</v>
      </c>
    </row>
    <row r="1382" spans="14:14" ht="15.75">
      <c r="N1382" s="144">
        <f t="shared" si="60"/>
        <v>0</v>
      </c>
    </row>
    <row r="1383" spans="14:14" ht="15.75">
      <c r="N1383" s="144">
        <f t="shared" si="60"/>
        <v>0</v>
      </c>
    </row>
    <row r="1384" spans="14:14" ht="15.75">
      <c r="N1384" s="144">
        <f t="shared" si="60"/>
        <v>0</v>
      </c>
    </row>
    <row r="1385" spans="14:14" ht="15.75">
      <c r="N1385" s="144">
        <f t="shared" ref="N1385:N1448" si="61">C1385+F1385</f>
        <v>0</v>
      </c>
    </row>
    <row r="1386" spans="14:14" ht="15.75">
      <c r="N1386" s="144">
        <f t="shared" si="61"/>
        <v>0</v>
      </c>
    </row>
    <row r="1387" spans="14:14" ht="15.75">
      <c r="N1387" s="144">
        <f t="shared" si="61"/>
        <v>0</v>
      </c>
    </row>
    <row r="1388" spans="14:14" ht="15.75">
      <c r="N1388" s="144">
        <f t="shared" si="61"/>
        <v>0</v>
      </c>
    </row>
    <row r="1389" spans="14:14" ht="15.75">
      <c r="N1389" s="144">
        <f t="shared" si="61"/>
        <v>0</v>
      </c>
    </row>
    <row r="1390" spans="14:14" ht="15.75">
      <c r="N1390" s="144">
        <f t="shared" si="61"/>
        <v>0</v>
      </c>
    </row>
    <row r="1391" spans="14:14" ht="15.75">
      <c r="N1391" s="144">
        <f t="shared" si="61"/>
        <v>0</v>
      </c>
    </row>
    <row r="1392" spans="14:14" ht="15.75">
      <c r="N1392" s="144">
        <f t="shared" si="61"/>
        <v>0</v>
      </c>
    </row>
    <row r="1393" spans="14:14" ht="15.75">
      <c r="N1393" s="144">
        <f t="shared" si="61"/>
        <v>0</v>
      </c>
    </row>
    <row r="1394" spans="14:14" ht="15.75">
      <c r="N1394" s="144">
        <f t="shared" si="61"/>
        <v>0</v>
      </c>
    </row>
    <row r="1395" spans="14:14" ht="15.75">
      <c r="N1395" s="144">
        <f t="shared" si="61"/>
        <v>0</v>
      </c>
    </row>
    <row r="1396" spans="14:14" ht="15.75">
      <c r="N1396" s="144">
        <f t="shared" si="61"/>
        <v>0</v>
      </c>
    </row>
    <row r="1397" spans="14:14" ht="15.75">
      <c r="N1397" s="144">
        <f t="shared" si="61"/>
        <v>0</v>
      </c>
    </row>
    <row r="1398" spans="14:14" ht="15.75">
      <c r="N1398" s="144">
        <f t="shared" si="61"/>
        <v>0</v>
      </c>
    </row>
    <row r="1399" spans="14:14" ht="15.75">
      <c r="N1399" s="144">
        <f t="shared" si="61"/>
        <v>0</v>
      </c>
    </row>
    <row r="1400" spans="14:14" ht="15.75">
      <c r="N1400" s="144">
        <f t="shared" si="61"/>
        <v>0</v>
      </c>
    </row>
    <row r="1401" spans="14:14" ht="15.75">
      <c r="N1401" s="144">
        <f t="shared" si="61"/>
        <v>0</v>
      </c>
    </row>
    <row r="1402" spans="14:14" ht="15.75">
      <c r="N1402" s="144">
        <f t="shared" si="61"/>
        <v>0</v>
      </c>
    </row>
    <row r="1403" spans="14:14" ht="15.75">
      <c r="N1403" s="144">
        <f t="shared" si="61"/>
        <v>0</v>
      </c>
    </row>
    <row r="1404" spans="14:14" ht="15.75">
      <c r="N1404" s="144">
        <f t="shared" si="61"/>
        <v>0</v>
      </c>
    </row>
    <row r="1405" spans="14:14" ht="15.75">
      <c r="N1405" s="144">
        <f t="shared" si="61"/>
        <v>0</v>
      </c>
    </row>
    <row r="1406" spans="14:14" ht="15.75">
      <c r="N1406" s="144">
        <f t="shared" si="61"/>
        <v>0</v>
      </c>
    </row>
    <row r="1407" spans="14:14" ht="15.75">
      <c r="N1407" s="144">
        <f t="shared" si="61"/>
        <v>0</v>
      </c>
    </row>
    <row r="1408" spans="14:14" ht="15.75">
      <c r="N1408" s="144">
        <f t="shared" si="61"/>
        <v>0</v>
      </c>
    </row>
    <row r="1409" spans="14:14" ht="15.75">
      <c r="N1409" s="144">
        <f t="shared" si="61"/>
        <v>0</v>
      </c>
    </row>
    <row r="1410" spans="14:14" ht="15.75">
      <c r="N1410" s="144">
        <f t="shared" si="61"/>
        <v>0</v>
      </c>
    </row>
    <row r="1411" spans="14:14" ht="15.75">
      <c r="N1411" s="144">
        <f t="shared" si="61"/>
        <v>0</v>
      </c>
    </row>
    <row r="1412" spans="14:14" ht="15.75">
      <c r="N1412" s="144">
        <f t="shared" si="61"/>
        <v>0</v>
      </c>
    </row>
    <row r="1413" spans="14:14" ht="15.75">
      <c r="N1413" s="144">
        <f t="shared" si="61"/>
        <v>0</v>
      </c>
    </row>
    <row r="1414" spans="14:14" ht="15.75">
      <c r="N1414" s="144">
        <f t="shared" si="61"/>
        <v>0</v>
      </c>
    </row>
    <row r="1415" spans="14:14" ht="15.75">
      <c r="N1415" s="144">
        <f t="shared" si="61"/>
        <v>0</v>
      </c>
    </row>
    <row r="1416" spans="14:14" ht="15.75">
      <c r="N1416" s="144">
        <f t="shared" si="61"/>
        <v>0</v>
      </c>
    </row>
    <row r="1417" spans="14:14" ht="15.75">
      <c r="N1417" s="144">
        <f t="shared" si="61"/>
        <v>0</v>
      </c>
    </row>
    <row r="1418" spans="14:14" ht="15.75">
      <c r="N1418" s="144">
        <f t="shared" si="61"/>
        <v>0</v>
      </c>
    </row>
    <row r="1419" spans="14:14" ht="15.75">
      <c r="N1419" s="144">
        <f t="shared" si="61"/>
        <v>0</v>
      </c>
    </row>
    <row r="1420" spans="14:14" ht="15.75">
      <c r="N1420" s="144">
        <f t="shared" si="61"/>
        <v>0</v>
      </c>
    </row>
    <row r="1421" spans="14:14" ht="15.75">
      <c r="N1421" s="144">
        <f t="shared" si="61"/>
        <v>0</v>
      </c>
    </row>
    <row r="1422" spans="14:14" ht="15.75">
      <c r="N1422" s="144">
        <f t="shared" si="61"/>
        <v>0</v>
      </c>
    </row>
    <row r="1423" spans="14:14" ht="15.75">
      <c r="N1423" s="144">
        <f t="shared" si="61"/>
        <v>0</v>
      </c>
    </row>
    <row r="1424" spans="14:14" ht="15.75">
      <c r="N1424" s="144">
        <f t="shared" si="61"/>
        <v>0</v>
      </c>
    </row>
    <row r="1425" spans="14:14" ht="15.75">
      <c r="N1425" s="144">
        <f t="shared" si="61"/>
        <v>0</v>
      </c>
    </row>
    <row r="1426" spans="14:14" ht="15.75">
      <c r="N1426" s="144">
        <f t="shared" si="61"/>
        <v>0</v>
      </c>
    </row>
    <row r="1427" spans="14:14" ht="15.75">
      <c r="N1427" s="144">
        <f t="shared" si="61"/>
        <v>0</v>
      </c>
    </row>
    <row r="1428" spans="14:14" ht="15.75">
      <c r="N1428" s="144">
        <f t="shared" si="61"/>
        <v>0</v>
      </c>
    </row>
    <row r="1429" spans="14:14" ht="15.75">
      <c r="N1429" s="144">
        <f t="shared" si="61"/>
        <v>0</v>
      </c>
    </row>
    <row r="1430" spans="14:14" ht="15.75">
      <c r="N1430" s="144">
        <f t="shared" si="61"/>
        <v>0</v>
      </c>
    </row>
    <row r="1431" spans="14:14" ht="15.75">
      <c r="N1431" s="144">
        <f t="shared" si="61"/>
        <v>0</v>
      </c>
    </row>
    <row r="1432" spans="14:14" ht="15.75">
      <c r="N1432" s="144">
        <f t="shared" si="61"/>
        <v>0</v>
      </c>
    </row>
    <row r="1433" spans="14:14" ht="15.75">
      <c r="N1433" s="144">
        <f t="shared" si="61"/>
        <v>0</v>
      </c>
    </row>
    <row r="1434" spans="14:14" ht="15.75">
      <c r="N1434" s="144">
        <f t="shared" si="61"/>
        <v>0</v>
      </c>
    </row>
    <row r="1435" spans="14:14" ht="15.75">
      <c r="N1435" s="144">
        <f t="shared" si="61"/>
        <v>0</v>
      </c>
    </row>
    <row r="1436" spans="14:14" ht="15.75">
      <c r="N1436" s="144">
        <f t="shared" si="61"/>
        <v>0</v>
      </c>
    </row>
    <row r="1437" spans="14:14" ht="15.75">
      <c r="N1437" s="144">
        <f t="shared" si="61"/>
        <v>0</v>
      </c>
    </row>
    <row r="1438" spans="14:14" ht="15.75">
      <c r="N1438" s="144">
        <f t="shared" si="61"/>
        <v>0</v>
      </c>
    </row>
    <row r="1439" spans="14:14" ht="15.75">
      <c r="N1439" s="144">
        <f t="shared" si="61"/>
        <v>0</v>
      </c>
    </row>
    <row r="1440" spans="14:14" ht="15.75">
      <c r="N1440" s="144">
        <f t="shared" si="61"/>
        <v>0</v>
      </c>
    </row>
    <row r="1441" spans="14:14" ht="15.75">
      <c r="N1441" s="144">
        <f t="shared" si="61"/>
        <v>0</v>
      </c>
    </row>
    <row r="1442" spans="14:14" ht="15.75">
      <c r="N1442" s="144">
        <f t="shared" si="61"/>
        <v>0</v>
      </c>
    </row>
    <row r="1443" spans="14:14" ht="15.75">
      <c r="N1443" s="144">
        <f t="shared" si="61"/>
        <v>0</v>
      </c>
    </row>
    <row r="1444" spans="14:14" ht="15.75">
      <c r="N1444" s="144">
        <f t="shared" si="61"/>
        <v>0</v>
      </c>
    </row>
    <row r="1445" spans="14:14" ht="15.75">
      <c r="N1445" s="144">
        <f t="shared" si="61"/>
        <v>0</v>
      </c>
    </row>
    <row r="1446" spans="14:14" ht="15.75">
      <c r="N1446" s="144">
        <f t="shared" si="61"/>
        <v>0</v>
      </c>
    </row>
    <row r="1447" spans="14:14" ht="15.75">
      <c r="N1447" s="144">
        <f t="shared" si="61"/>
        <v>0</v>
      </c>
    </row>
    <row r="1448" spans="14:14" ht="15.75">
      <c r="N1448" s="144">
        <f t="shared" si="61"/>
        <v>0</v>
      </c>
    </row>
    <row r="1449" spans="14:14" ht="15.75">
      <c r="N1449" s="144">
        <f t="shared" ref="N1449:N1512" si="62">C1449+F1449</f>
        <v>0</v>
      </c>
    </row>
    <row r="1450" spans="14:14" ht="15.75">
      <c r="N1450" s="144">
        <f t="shared" si="62"/>
        <v>0</v>
      </c>
    </row>
    <row r="1451" spans="14:14" ht="15.75">
      <c r="N1451" s="144">
        <f t="shared" si="62"/>
        <v>0</v>
      </c>
    </row>
    <row r="1452" spans="14:14" ht="15.75">
      <c r="N1452" s="144">
        <f t="shared" si="62"/>
        <v>0</v>
      </c>
    </row>
    <row r="1453" spans="14:14" ht="15.75">
      <c r="N1453" s="144">
        <f t="shared" si="62"/>
        <v>0</v>
      </c>
    </row>
    <row r="1454" spans="14:14" ht="15.75">
      <c r="N1454" s="144">
        <f t="shared" si="62"/>
        <v>0</v>
      </c>
    </row>
    <row r="1455" spans="14:14" ht="15.75">
      <c r="N1455" s="144">
        <f t="shared" si="62"/>
        <v>0</v>
      </c>
    </row>
    <row r="1456" spans="14:14" ht="15.75">
      <c r="N1456" s="144">
        <f t="shared" si="62"/>
        <v>0</v>
      </c>
    </row>
    <row r="1457" spans="14:14" ht="15.75">
      <c r="N1457" s="144">
        <f t="shared" si="62"/>
        <v>0</v>
      </c>
    </row>
    <row r="1458" spans="14:14" ht="15.75">
      <c r="N1458" s="144">
        <f t="shared" si="62"/>
        <v>0</v>
      </c>
    </row>
    <row r="1459" spans="14:14" ht="15.75">
      <c r="N1459" s="144">
        <f t="shared" si="62"/>
        <v>0</v>
      </c>
    </row>
    <row r="1460" spans="14:14" ht="15.75">
      <c r="N1460" s="144">
        <f t="shared" si="62"/>
        <v>0</v>
      </c>
    </row>
    <row r="1461" spans="14:14" ht="15.75">
      <c r="N1461" s="144">
        <f t="shared" si="62"/>
        <v>0</v>
      </c>
    </row>
    <row r="1462" spans="14:14" ht="15.75">
      <c r="N1462" s="144">
        <f t="shared" si="62"/>
        <v>0</v>
      </c>
    </row>
    <row r="1463" spans="14:14" ht="15.75">
      <c r="N1463" s="144">
        <f t="shared" si="62"/>
        <v>0</v>
      </c>
    </row>
    <row r="1464" spans="14:14" ht="15.75">
      <c r="N1464" s="144">
        <f t="shared" si="62"/>
        <v>0</v>
      </c>
    </row>
    <row r="1465" spans="14:14" ht="15.75">
      <c r="N1465" s="144">
        <f t="shared" si="62"/>
        <v>0</v>
      </c>
    </row>
    <row r="1466" spans="14:14" ht="15.75">
      <c r="N1466" s="144">
        <f t="shared" si="62"/>
        <v>0</v>
      </c>
    </row>
    <row r="1467" spans="14:14" ht="15.75">
      <c r="N1467" s="144">
        <f t="shared" si="62"/>
        <v>0</v>
      </c>
    </row>
    <row r="1468" spans="14:14" ht="15.75">
      <c r="N1468" s="144">
        <f t="shared" si="62"/>
        <v>0</v>
      </c>
    </row>
    <row r="1469" spans="14:14" ht="15.75">
      <c r="N1469" s="144">
        <f t="shared" si="62"/>
        <v>0</v>
      </c>
    </row>
    <row r="1470" spans="14:14" ht="15.75">
      <c r="N1470" s="144">
        <f t="shared" si="62"/>
        <v>0</v>
      </c>
    </row>
    <row r="1471" spans="14:14" ht="15.75">
      <c r="N1471" s="144">
        <f t="shared" si="62"/>
        <v>0</v>
      </c>
    </row>
    <row r="1472" spans="14:14" ht="15.75">
      <c r="N1472" s="144">
        <f t="shared" si="62"/>
        <v>0</v>
      </c>
    </row>
    <row r="1473" spans="14:14" ht="15.75">
      <c r="N1473" s="144">
        <f t="shared" si="62"/>
        <v>0</v>
      </c>
    </row>
    <row r="1474" spans="14:14" ht="15.75">
      <c r="N1474" s="144">
        <f t="shared" si="62"/>
        <v>0</v>
      </c>
    </row>
    <row r="1475" spans="14:14" ht="15.75">
      <c r="N1475" s="144">
        <f t="shared" si="62"/>
        <v>0</v>
      </c>
    </row>
    <row r="1476" spans="14:14" ht="15.75">
      <c r="N1476" s="144">
        <f t="shared" si="62"/>
        <v>0</v>
      </c>
    </row>
    <row r="1477" spans="14:14" ht="15.75">
      <c r="N1477" s="144">
        <f t="shared" si="62"/>
        <v>0</v>
      </c>
    </row>
    <row r="1478" spans="14:14" ht="15.75">
      <c r="N1478" s="144">
        <f t="shared" si="62"/>
        <v>0</v>
      </c>
    </row>
    <row r="1479" spans="14:14" ht="15.75">
      <c r="N1479" s="144">
        <f t="shared" si="62"/>
        <v>0</v>
      </c>
    </row>
    <row r="1480" spans="14:14" ht="15.75">
      <c r="N1480" s="144">
        <f t="shared" si="62"/>
        <v>0</v>
      </c>
    </row>
    <row r="1481" spans="14:14" ht="15.75">
      <c r="N1481" s="144">
        <f t="shared" si="62"/>
        <v>0</v>
      </c>
    </row>
    <row r="1482" spans="14:14" ht="15.75">
      <c r="N1482" s="144">
        <f t="shared" si="62"/>
        <v>0</v>
      </c>
    </row>
    <row r="1483" spans="14:14" ht="15.75">
      <c r="N1483" s="144">
        <f t="shared" si="62"/>
        <v>0</v>
      </c>
    </row>
    <row r="1484" spans="14:14" ht="15.75">
      <c r="N1484" s="144">
        <f t="shared" si="62"/>
        <v>0</v>
      </c>
    </row>
    <row r="1485" spans="14:14" ht="15.75">
      <c r="N1485" s="144">
        <f t="shared" si="62"/>
        <v>0</v>
      </c>
    </row>
    <row r="1486" spans="14:14" ht="15.75">
      <c r="N1486" s="144">
        <f t="shared" si="62"/>
        <v>0</v>
      </c>
    </row>
    <row r="1487" spans="14:14" ht="15.75">
      <c r="N1487" s="144">
        <f t="shared" si="62"/>
        <v>0</v>
      </c>
    </row>
    <row r="1488" spans="14:14" ht="15.75">
      <c r="N1488" s="144">
        <f t="shared" si="62"/>
        <v>0</v>
      </c>
    </row>
    <row r="1489" spans="14:14" ht="15.75">
      <c r="N1489" s="144">
        <f t="shared" si="62"/>
        <v>0</v>
      </c>
    </row>
    <row r="1490" spans="14:14" ht="15.75">
      <c r="N1490" s="144">
        <f t="shared" si="62"/>
        <v>0</v>
      </c>
    </row>
    <row r="1491" spans="14:14" ht="15.75">
      <c r="N1491" s="144">
        <f t="shared" si="62"/>
        <v>0</v>
      </c>
    </row>
    <row r="1492" spans="14:14" ht="15.75">
      <c r="N1492" s="144">
        <f t="shared" si="62"/>
        <v>0</v>
      </c>
    </row>
    <row r="1493" spans="14:14" ht="15.75">
      <c r="N1493" s="144">
        <f t="shared" si="62"/>
        <v>0</v>
      </c>
    </row>
    <row r="1494" spans="14:14" ht="15.75">
      <c r="N1494" s="144">
        <f t="shared" si="62"/>
        <v>0</v>
      </c>
    </row>
    <row r="1495" spans="14:14" ht="15.75">
      <c r="N1495" s="144">
        <f t="shared" si="62"/>
        <v>0</v>
      </c>
    </row>
    <row r="1496" spans="14:14" ht="15.75">
      <c r="N1496" s="144">
        <f t="shared" si="62"/>
        <v>0</v>
      </c>
    </row>
    <row r="1497" spans="14:14" ht="15.75">
      <c r="N1497" s="144">
        <f t="shared" si="62"/>
        <v>0</v>
      </c>
    </row>
    <row r="1498" spans="14:14" ht="15.75">
      <c r="N1498" s="144">
        <f t="shared" si="62"/>
        <v>0</v>
      </c>
    </row>
    <row r="1499" spans="14:14" ht="15.75">
      <c r="N1499" s="144">
        <f t="shared" si="62"/>
        <v>0</v>
      </c>
    </row>
    <row r="1500" spans="14:14" ht="15.75">
      <c r="N1500" s="144">
        <f t="shared" si="62"/>
        <v>0</v>
      </c>
    </row>
    <row r="1501" spans="14:14" ht="15.75">
      <c r="N1501" s="144">
        <f t="shared" si="62"/>
        <v>0</v>
      </c>
    </row>
    <row r="1502" spans="14:14" ht="15.75">
      <c r="N1502" s="144">
        <f t="shared" si="62"/>
        <v>0</v>
      </c>
    </row>
    <row r="1503" spans="14:14" ht="15.75">
      <c r="N1503" s="144">
        <f t="shared" si="62"/>
        <v>0</v>
      </c>
    </row>
    <row r="1504" spans="14:14" ht="15.75">
      <c r="N1504" s="144">
        <f t="shared" si="62"/>
        <v>0</v>
      </c>
    </row>
    <row r="1505" spans="14:14" ht="15.75">
      <c r="N1505" s="144">
        <f t="shared" si="62"/>
        <v>0</v>
      </c>
    </row>
    <row r="1506" spans="14:14" ht="15.75">
      <c r="N1506" s="144">
        <f t="shared" si="62"/>
        <v>0</v>
      </c>
    </row>
    <row r="1507" spans="14:14" ht="15.75">
      <c r="N1507" s="144">
        <f t="shared" si="62"/>
        <v>0</v>
      </c>
    </row>
    <row r="1508" spans="14:14" ht="15.75">
      <c r="N1508" s="144">
        <f t="shared" si="62"/>
        <v>0</v>
      </c>
    </row>
    <row r="1509" spans="14:14" ht="15.75">
      <c r="N1509" s="144">
        <f t="shared" si="62"/>
        <v>0</v>
      </c>
    </row>
    <row r="1510" spans="14:14" ht="15.75">
      <c r="N1510" s="144">
        <f t="shared" si="62"/>
        <v>0</v>
      </c>
    </row>
    <row r="1511" spans="14:14" ht="15.75">
      <c r="N1511" s="144">
        <f t="shared" si="62"/>
        <v>0</v>
      </c>
    </row>
    <row r="1512" spans="14:14" ht="15.75">
      <c r="N1512" s="144">
        <f t="shared" si="62"/>
        <v>0</v>
      </c>
    </row>
    <row r="1513" spans="14:14" ht="15.75">
      <c r="N1513" s="144">
        <f t="shared" ref="N1513:N1576" si="63">C1513+F1513</f>
        <v>0</v>
      </c>
    </row>
    <row r="1514" spans="14:14" ht="15.75">
      <c r="N1514" s="144">
        <f t="shared" si="63"/>
        <v>0</v>
      </c>
    </row>
    <row r="1515" spans="14:14" ht="15.75">
      <c r="N1515" s="144">
        <f t="shared" si="63"/>
        <v>0</v>
      </c>
    </row>
    <row r="1516" spans="14:14" ht="15.75">
      <c r="N1516" s="144">
        <f t="shared" si="63"/>
        <v>0</v>
      </c>
    </row>
    <row r="1517" spans="14:14" ht="15.75">
      <c r="N1517" s="144">
        <f t="shared" si="63"/>
        <v>0</v>
      </c>
    </row>
    <row r="1518" spans="14:14" ht="15.75">
      <c r="N1518" s="144">
        <f t="shared" si="63"/>
        <v>0</v>
      </c>
    </row>
    <row r="1519" spans="14:14" ht="15.75">
      <c r="N1519" s="144">
        <f t="shared" si="63"/>
        <v>0</v>
      </c>
    </row>
    <row r="1520" spans="14:14" ht="15.75">
      <c r="N1520" s="144">
        <f t="shared" si="63"/>
        <v>0</v>
      </c>
    </row>
    <row r="1521" spans="14:14" ht="15.75">
      <c r="N1521" s="144">
        <f t="shared" si="63"/>
        <v>0</v>
      </c>
    </row>
    <row r="1522" spans="14:14" ht="15.75">
      <c r="N1522" s="144">
        <f t="shared" si="63"/>
        <v>0</v>
      </c>
    </row>
    <row r="1523" spans="14:14" ht="15.75">
      <c r="N1523" s="144">
        <f t="shared" si="63"/>
        <v>0</v>
      </c>
    </row>
    <row r="1524" spans="14:14" ht="15.75">
      <c r="N1524" s="144">
        <f t="shared" si="63"/>
        <v>0</v>
      </c>
    </row>
    <row r="1525" spans="14:14" ht="15.75">
      <c r="N1525" s="144">
        <f t="shared" si="63"/>
        <v>0</v>
      </c>
    </row>
    <row r="1526" spans="14:14" ht="15.75">
      <c r="N1526" s="144">
        <f t="shared" si="63"/>
        <v>0</v>
      </c>
    </row>
    <row r="1527" spans="14:14" ht="15.75">
      <c r="N1527" s="144">
        <f t="shared" si="63"/>
        <v>0</v>
      </c>
    </row>
    <row r="1528" spans="14:14" ht="15.75">
      <c r="N1528" s="144">
        <f t="shared" si="63"/>
        <v>0</v>
      </c>
    </row>
    <row r="1529" spans="14:14" ht="15.75">
      <c r="N1529" s="144">
        <f t="shared" si="63"/>
        <v>0</v>
      </c>
    </row>
    <row r="1530" spans="14:14" ht="15.75">
      <c r="N1530" s="144">
        <f t="shared" si="63"/>
        <v>0</v>
      </c>
    </row>
    <row r="1531" spans="14:14" ht="15.75">
      <c r="N1531" s="144">
        <f t="shared" si="63"/>
        <v>0</v>
      </c>
    </row>
    <row r="1532" spans="14:14" ht="15.75">
      <c r="N1532" s="144">
        <f t="shared" si="63"/>
        <v>0</v>
      </c>
    </row>
    <row r="1533" spans="14:14" ht="15.75">
      <c r="N1533" s="144">
        <f t="shared" si="63"/>
        <v>0</v>
      </c>
    </row>
    <row r="1534" spans="14:14" ht="15.75">
      <c r="N1534" s="144">
        <f t="shared" si="63"/>
        <v>0</v>
      </c>
    </row>
    <row r="1535" spans="14:14" ht="15.75">
      <c r="N1535" s="144">
        <f t="shared" si="63"/>
        <v>0</v>
      </c>
    </row>
    <row r="1536" spans="14:14" ht="15.75">
      <c r="N1536" s="144">
        <f t="shared" si="63"/>
        <v>0</v>
      </c>
    </row>
    <row r="1537" spans="14:14" ht="15.75">
      <c r="N1537" s="144">
        <f t="shared" si="63"/>
        <v>0</v>
      </c>
    </row>
    <row r="1538" spans="14:14" ht="15.75">
      <c r="N1538" s="144">
        <f t="shared" si="63"/>
        <v>0</v>
      </c>
    </row>
    <row r="1539" spans="14:14" ht="15.75">
      <c r="N1539" s="144">
        <f t="shared" si="63"/>
        <v>0</v>
      </c>
    </row>
    <row r="1540" spans="14:14" ht="15.75">
      <c r="N1540" s="144">
        <f t="shared" si="63"/>
        <v>0</v>
      </c>
    </row>
    <row r="1541" spans="14:14" ht="15.75">
      <c r="N1541" s="144">
        <f t="shared" si="63"/>
        <v>0</v>
      </c>
    </row>
    <row r="1542" spans="14:14" ht="15.75">
      <c r="N1542" s="144">
        <f t="shared" si="63"/>
        <v>0</v>
      </c>
    </row>
    <row r="1543" spans="14:14" ht="15.75">
      <c r="N1543" s="144">
        <f t="shared" si="63"/>
        <v>0</v>
      </c>
    </row>
    <row r="1544" spans="14:14" ht="15.75">
      <c r="N1544" s="144">
        <f t="shared" si="63"/>
        <v>0</v>
      </c>
    </row>
    <row r="1545" spans="14:14" ht="15.75">
      <c r="N1545" s="144">
        <f t="shared" si="63"/>
        <v>0</v>
      </c>
    </row>
    <row r="1546" spans="14:14" ht="15.75">
      <c r="N1546" s="144">
        <f t="shared" si="63"/>
        <v>0</v>
      </c>
    </row>
    <row r="1547" spans="14:14" ht="15.75">
      <c r="N1547" s="144">
        <f t="shared" si="63"/>
        <v>0</v>
      </c>
    </row>
    <row r="1548" spans="14:14" ht="15.75">
      <c r="N1548" s="144">
        <f t="shared" si="63"/>
        <v>0</v>
      </c>
    </row>
    <row r="1549" spans="14:14" ht="15.75">
      <c r="N1549" s="144">
        <f t="shared" si="63"/>
        <v>0</v>
      </c>
    </row>
    <row r="1550" spans="14:14" ht="15.75">
      <c r="N1550" s="144">
        <f t="shared" si="63"/>
        <v>0</v>
      </c>
    </row>
    <row r="1551" spans="14:14" ht="15.75">
      <c r="N1551" s="144">
        <f t="shared" si="63"/>
        <v>0</v>
      </c>
    </row>
    <row r="1552" spans="14:14" ht="15.75">
      <c r="N1552" s="144">
        <f t="shared" si="63"/>
        <v>0</v>
      </c>
    </row>
    <row r="1553" spans="14:14" ht="15.75">
      <c r="N1553" s="144">
        <f t="shared" si="63"/>
        <v>0</v>
      </c>
    </row>
    <row r="1554" spans="14:14" ht="15.75">
      <c r="N1554" s="144">
        <f t="shared" si="63"/>
        <v>0</v>
      </c>
    </row>
    <row r="1555" spans="14:14" ht="15.75">
      <c r="N1555" s="144">
        <f t="shared" si="63"/>
        <v>0</v>
      </c>
    </row>
    <row r="1556" spans="14:14" ht="15.75">
      <c r="N1556" s="144">
        <f t="shared" si="63"/>
        <v>0</v>
      </c>
    </row>
    <row r="1557" spans="14:14" ht="15.75">
      <c r="N1557" s="144">
        <f t="shared" si="63"/>
        <v>0</v>
      </c>
    </row>
    <row r="1558" spans="14:14" ht="15.75">
      <c r="N1558" s="144">
        <f t="shared" si="63"/>
        <v>0</v>
      </c>
    </row>
    <row r="1559" spans="14:14" ht="15.75">
      <c r="N1559" s="144">
        <f t="shared" si="63"/>
        <v>0</v>
      </c>
    </row>
    <row r="1560" spans="14:14" ht="15.75">
      <c r="N1560" s="144">
        <f t="shared" si="63"/>
        <v>0</v>
      </c>
    </row>
    <row r="1561" spans="14:14" ht="15.75">
      <c r="N1561" s="144">
        <f t="shared" si="63"/>
        <v>0</v>
      </c>
    </row>
    <row r="1562" spans="14:14" ht="15.75">
      <c r="N1562" s="144">
        <f t="shared" si="63"/>
        <v>0</v>
      </c>
    </row>
    <row r="1563" spans="14:14" ht="15.75">
      <c r="N1563" s="144">
        <f t="shared" si="63"/>
        <v>0</v>
      </c>
    </row>
    <row r="1564" spans="14:14" ht="15.75">
      <c r="N1564" s="144">
        <f t="shared" si="63"/>
        <v>0</v>
      </c>
    </row>
    <row r="1565" spans="14:14" ht="15.75">
      <c r="N1565" s="144">
        <f t="shared" si="63"/>
        <v>0</v>
      </c>
    </row>
    <row r="1566" spans="14:14" ht="15.75">
      <c r="N1566" s="144">
        <f t="shared" si="63"/>
        <v>0</v>
      </c>
    </row>
    <row r="1567" spans="14:14" ht="15.75">
      <c r="N1567" s="144">
        <f t="shared" si="63"/>
        <v>0</v>
      </c>
    </row>
    <row r="1568" spans="14:14" ht="15.75">
      <c r="N1568" s="144">
        <f t="shared" si="63"/>
        <v>0</v>
      </c>
    </row>
    <row r="1569" spans="14:14" ht="15.75">
      <c r="N1569" s="144">
        <f t="shared" si="63"/>
        <v>0</v>
      </c>
    </row>
    <row r="1570" spans="14:14" ht="15.75">
      <c r="N1570" s="144">
        <f t="shared" si="63"/>
        <v>0</v>
      </c>
    </row>
    <row r="1571" spans="14:14" ht="15.75">
      <c r="N1571" s="144">
        <f t="shared" si="63"/>
        <v>0</v>
      </c>
    </row>
    <row r="1572" spans="14:14" ht="15.75">
      <c r="N1572" s="144">
        <f t="shared" si="63"/>
        <v>0</v>
      </c>
    </row>
    <row r="1573" spans="14:14" ht="15.75">
      <c r="N1573" s="144">
        <f t="shared" si="63"/>
        <v>0</v>
      </c>
    </row>
    <row r="1574" spans="14:14" ht="15.75">
      <c r="N1574" s="144">
        <f t="shared" si="63"/>
        <v>0</v>
      </c>
    </row>
    <row r="1575" spans="14:14" ht="15.75">
      <c r="N1575" s="144">
        <f t="shared" si="63"/>
        <v>0</v>
      </c>
    </row>
    <row r="1576" spans="14:14" ht="15.75">
      <c r="N1576" s="144">
        <f t="shared" si="63"/>
        <v>0</v>
      </c>
    </row>
    <row r="1577" spans="14:14" ht="15.75">
      <c r="N1577" s="144">
        <f t="shared" ref="N1577:N1640" si="64">C1577+F1577</f>
        <v>0</v>
      </c>
    </row>
    <row r="1578" spans="14:14" ht="15.75">
      <c r="N1578" s="144">
        <f t="shared" si="64"/>
        <v>0</v>
      </c>
    </row>
    <row r="1579" spans="14:14" ht="15.75">
      <c r="N1579" s="144">
        <f t="shared" si="64"/>
        <v>0</v>
      </c>
    </row>
    <row r="1580" spans="14:14" ht="15.75">
      <c r="N1580" s="144">
        <f t="shared" si="64"/>
        <v>0</v>
      </c>
    </row>
    <row r="1581" spans="14:14" ht="15.75">
      <c r="N1581" s="144">
        <f t="shared" si="64"/>
        <v>0</v>
      </c>
    </row>
    <row r="1582" spans="14:14" ht="15.75">
      <c r="N1582" s="144">
        <f t="shared" si="64"/>
        <v>0</v>
      </c>
    </row>
    <row r="1583" spans="14:14" ht="15.75">
      <c r="N1583" s="144">
        <f t="shared" si="64"/>
        <v>0</v>
      </c>
    </row>
    <row r="1584" spans="14:14" ht="15.75">
      <c r="N1584" s="144">
        <f t="shared" si="64"/>
        <v>0</v>
      </c>
    </row>
    <row r="1585" spans="14:14" ht="15.75">
      <c r="N1585" s="144">
        <f t="shared" si="64"/>
        <v>0</v>
      </c>
    </row>
    <row r="1586" spans="14:14" ht="15.75">
      <c r="N1586" s="144">
        <f t="shared" si="64"/>
        <v>0</v>
      </c>
    </row>
    <row r="1587" spans="14:14" ht="15.75">
      <c r="N1587" s="144">
        <f t="shared" si="64"/>
        <v>0</v>
      </c>
    </row>
    <row r="1588" spans="14:14" ht="15.75">
      <c r="N1588" s="144">
        <f t="shared" si="64"/>
        <v>0</v>
      </c>
    </row>
    <row r="1589" spans="14:14" ht="15.75">
      <c r="N1589" s="144">
        <f t="shared" si="64"/>
        <v>0</v>
      </c>
    </row>
    <row r="1590" spans="14:14" ht="15.75">
      <c r="N1590" s="144">
        <f t="shared" si="64"/>
        <v>0</v>
      </c>
    </row>
    <row r="1591" spans="14:14" ht="15.75">
      <c r="N1591" s="144">
        <f t="shared" si="64"/>
        <v>0</v>
      </c>
    </row>
    <row r="1592" spans="14:14" ht="15.75">
      <c r="N1592" s="144">
        <f t="shared" si="64"/>
        <v>0</v>
      </c>
    </row>
    <row r="1593" spans="14:14" ht="15.75">
      <c r="N1593" s="144">
        <f t="shared" si="64"/>
        <v>0</v>
      </c>
    </row>
    <row r="1594" spans="14:14" ht="15.75">
      <c r="N1594" s="144">
        <f t="shared" si="64"/>
        <v>0</v>
      </c>
    </row>
    <row r="1595" spans="14:14" ht="15.75">
      <c r="N1595" s="144">
        <f t="shared" si="64"/>
        <v>0</v>
      </c>
    </row>
    <row r="1596" spans="14:14" ht="15.75">
      <c r="N1596" s="144">
        <f t="shared" si="64"/>
        <v>0</v>
      </c>
    </row>
    <row r="1597" spans="14:14" ht="15.75">
      <c r="N1597" s="144">
        <f t="shared" si="64"/>
        <v>0</v>
      </c>
    </row>
    <row r="1598" spans="14:14" ht="15.75">
      <c r="N1598" s="144">
        <f t="shared" si="64"/>
        <v>0</v>
      </c>
    </row>
    <row r="1599" spans="14:14" ht="15.75">
      <c r="N1599" s="144">
        <f t="shared" si="64"/>
        <v>0</v>
      </c>
    </row>
    <row r="1600" spans="14:14" ht="15.75">
      <c r="N1600" s="144">
        <f t="shared" si="64"/>
        <v>0</v>
      </c>
    </row>
    <row r="1601" spans="14:14" ht="15.75">
      <c r="N1601" s="144">
        <f t="shared" si="64"/>
        <v>0</v>
      </c>
    </row>
    <row r="1602" spans="14:14" ht="15.75">
      <c r="N1602" s="144">
        <f t="shared" si="64"/>
        <v>0</v>
      </c>
    </row>
    <row r="1603" spans="14:14" ht="15.75">
      <c r="N1603" s="144">
        <f t="shared" si="64"/>
        <v>0</v>
      </c>
    </row>
    <row r="1604" spans="14:14" ht="15.75">
      <c r="N1604" s="144">
        <f t="shared" si="64"/>
        <v>0</v>
      </c>
    </row>
    <row r="1605" spans="14:14" ht="15.75">
      <c r="N1605" s="144">
        <f t="shared" si="64"/>
        <v>0</v>
      </c>
    </row>
    <row r="1606" spans="14:14" ht="15.75">
      <c r="N1606" s="144">
        <f t="shared" si="64"/>
        <v>0</v>
      </c>
    </row>
    <row r="1607" spans="14:14" ht="15.75">
      <c r="N1607" s="144">
        <f t="shared" si="64"/>
        <v>0</v>
      </c>
    </row>
    <row r="1608" spans="14:14" ht="15.75">
      <c r="N1608" s="144">
        <f t="shared" si="64"/>
        <v>0</v>
      </c>
    </row>
    <row r="1609" spans="14:14" ht="15.75">
      <c r="N1609" s="144">
        <f t="shared" si="64"/>
        <v>0</v>
      </c>
    </row>
    <row r="1610" spans="14:14" ht="15.75">
      <c r="N1610" s="144">
        <f t="shared" si="64"/>
        <v>0</v>
      </c>
    </row>
    <row r="1611" spans="14:14" ht="15.75">
      <c r="N1611" s="144">
        <f t="shared" si="64"/>
        <v>0</v>
      </c>
    </row>
    <row r="1612" spans="14:14" ht="15.75">
      <c r="N1612" s="144">
        <f t="shared" si="64"/>
        <v>0</v>
      </c>
    </row>
    <row r="1613" spans="14:14" ht="15.75">
      <c r="N1613" s="144">
        <f t="shared" si="64"/>
        <v>0</v>
      </c>
    </row>
    <row r="1614" spans="14:14" ht="15.75">
      <c r="N1614" s="144">
        <f t="shared" si="64"/>
        <v>0</v>
      </c>
    </row>
    <row r="1615" spans="14:14" ht="15.75">
      <c r="N1615" s="144">
        <f t="shared" si="64"/>
        <v>0</v>
      </c>
    </row>
    <row r="1616" spans="14:14" ht="15.75">
      <c r="N1616" s="144">
        <f t="shared" si="64"/>
        <v>0</v>
      </c>
    </row>
    <row r="1617" spans="14:14" ht="15.75">
      <c r="N1617" s="144">
        <f t="shared" si="64"/>
        <v>0</v>
      </c>
    </row>
    <row r="1618" spans="14:14" ht="15.75">
      <c r="N1618" s="144">
        <f t="shared" si="64"/>
        <v>0</v>
      </c>
    </row>
    <row r="1619" spans="14:14" ht="15.75">
      <c r="N1619" s="144">
        <f t="shared" si="64"/>
        <v>0</v>
      </c>
    </row>
    <row r="1620" spans="14:14" ht="15.75">
      <c r="N1620" s="144">
        <f t="shared" si="64"/>
        <v>0</v>
      </c>
    </row>
    <row r="1621" spans="14:14" ht="15.75">
      <c r="N1621" s="144">
        <f t="shared" si="64"/>
        <v>0</v>
      </c>
    </row>
    <row r="1622" spans="14:14" ht="15.75">
      <c r="N1622" s="144">
        <f t="shared" si="64"/>
        <v>0</v>
      </c>
    </row>
    <row r="1623" spans="14:14" ht="15.75">
      <c r="N1623" s="144">
        <f t="shared" si="64"/>
        <v>0</v>
      </c>
    </row>
    <row r="1624" spans="14:14" ht="15.75">
      <c r="N1624" s="144">
        <f t="shared" si="64"/>
        <v>0</v>
      </c>
    </row>
    <row r="1625" spans="14:14" ht="15.75">
      <c r="N1625" s="144">
        <f t="shared" si="64"/>
        <v>0</v>
      </c>
    </row>
    <row r="1626" spans="14:14" ht="15.75">
      <c r="N1626" s="144">
        <f t="shared" si="64"/>
        <v>0</v>
      </c>
    </row>
    <row r="1627" spans="14:14" ht="15.75">
      <c r="N1627" s="144">
        <f t="shared" si="64"/>
        <v>0</v>
      </c>
    </row>
    <row r="1628" spans="14:14" ht="15.75">
      <c r="N1628" s="144">
        <f t="shared" si="64"/>
        <v>0</v>
      </c>
    </row>
    <row r="1629" spans="14:14" ht="15.75">
      <c r="N1629" s="144">
        <f t="shared" si="64"/>
        <v>0</v>
      </c>
    </row>
    <row r="1630" spans="14:14" ht="15.75">
      <c r="N1630" s="144">
        <f t="shared" si="64"/>
        <v>0</v>
      </c>
    </row>
    <row r="1631" spans="14:14" ht="15.75">
      <c r="N1631" s="144">
        <f t="shared" si="64"/>
        <v>0</v>
      </c>
    </row>
    <row r="1632" spans="14:14" ht="15.75">
      <c r="N1632" s="144">
        <f t="shared" si="64"/>
        <v>0</v>
      </c>
    </row>
    <row r="1633" spans="14:14" ht="15.75">
      <c r="N1633" s="144">
        <f t="shared" si="64"/>
        <v>0</v>
      </c>
    </row>
    <row r="1634" spans="14:14" ht="15.75">
      <c r="N1634" s="144">
        <f t="shared" si="64"/>
        <v>0</v>
      </c>
    </row>
    <row r="1635" spans="14:14" ht="15.75">
      <c r="N1635" s="144">
        <f t="shared" si="64"/>
        <v>0</v>
      </c>
    </row>
    <row r="1636" spans="14:14" ht="15.75">
      <c r="N1636" s="144">
        <f t="shared" si="64"/>
        <v>0</v>
      </c>
    </row>
    <row r="1637" spans="14:14" ht="15.75">
      <c r="N1637" s="144">
        <f t="shared" si="64"/>
        <v>0</v>
      </c>
    </row>
    <row r="1638" spans="14:14" ht="15.75">
      <c r="N1638" s="144">
        <f t="shared" si="64"/>
        <v>0</v>
      </c>
    </row>
    <row r="1639" spans="14:14" ht="15.75">
      <c r="N1639" s="144">
        <f t="shared" si="64"/>
        <v>0</v>
      </c>
    </row>
    <row r="1640" spans="14:14" ht="15.75">
      <c r="N1640" s="144">
        <f t="shared" si="64"/>
        <v>0</v>
      </c>
    </row>
    <row r="1641" spans="14:14" ht="15.75">
      <c r="N1641" s="144">
        <f t="shared" ref="N1641:N1704" si="65">C1641+F1641</f>
        <v>0</v>
      </c>
    </row>
    <row r="1642" spans="14:14" ht="15.75">
      <c r="N1642" s="144">
        <f t="shared" si="65"/>
        <v>0</v>
      </c>
    </row>
    <row r="1643" spans="14:14" ht="15.75">
      <c r="N1643" s="144">
        <f t="shared" si="65"/>
        <v>0</v>
      </c>
    </row>
    <row r="1644" spans="14:14" ht="15.75">
      <c r="N1644" s="144">
        <f t="shared" si="65"/>
        <v>0</v>
      </c>
    </row>
    <row r="1645" spans="14:14" ht="15.75">
      <c r="N1645" s="144">
        <f t="shared" si="65"/>
        <v>0</v>
      </c>
    </row>
    <row r="1646" spans="14:14" ht="15.75">
      <c r="N1646" s="144">
        <f t="shared" si="65"/>
        <v>0</v>
      </c>
    </row>
    <row r="1647" spans="14:14" ht="15.75">
      <c r="N1647" s="144">
        <f t="shared" si="65"/>
        <v>0</v>
      </c>
    </row>
    <row r="1648" spans="14:14" ht="15.75">
      <c r="N1648" s="144">
        <f t="shared" si="65"/>
        <v>0</v>
      </c>
    </row>
    <row r="1649" spans="14:14" ht="15.75">
      <c r="N1649" s="144">
        <f t="shared" si="65"/>
        <v>0</v>
      </c>
    </row>
    <row r="1650" spans="14:14" ht="15.75">
      <c r="N1650" s="144">
        <f t="shared" si="65"/>
        <v>0</v>
      </c>
    </row>
    <row r="1651" spans="14:14" ht="15.75">
      <c r="N1651" s="144">
        <f t="shared" si="65"/>
        <v>0</v>
      </c>
    </row>
    <row r="1652" spans="14:14" ht="15.75">
      <c r="N1652" s="144">
        <f t="shared" si="65"/>
        <v>0</v>
      </c>
    </row>
    <row r="1653" spans="14:14" ht="15.75">
      <c r="N1653" s="144">
        <f t="shared" si="65"/>
        <v>0</v>
      </c>
    </row>
    <row r="1654" spans="14:14" ht="15.75">
      <c r="N1654" s="144">
        <f t="shared" si="65"/>
        <v>0</v>
      </c>
    </row>
    <row r="1655" spans="14:14" ht="15.75">
      <c r="N1655" s="144">
        <f t="shared" si="65"/>
        <v>0</v>
      </c>
    </row>
    <row r="1656" spans="14:14" ht="15.75">
      <c r="N1656" s="144">
        <f t="shared" si="65"/>
        <v>0</v>
      </c>
    </row>
    <row r="1657" spans="14:14" ht="15.75">
      <c r="N1657" s="144">
        <f t="shared" si="65"/>
        <v>0</v>
      </c>
    </row>
    <row r="1658" spans="14:14" ht="15.75">
      <c r="N1658" s="144">
        <f t="shared" si="65"/>
        <v>0</v>
      </c>
    </row>
    <row r="1659" spans="14:14" ht="15.75">
      <c r="N1659" s="144">
        <f t="shared" si="65"/>
        <v>0</v>
      </c>
    </row>
    <row r="1660" spans="14:14" ht="15.75">
      <c r="N1660" s="144">
        <f t="shared" si="65"/>
        <v>0</v>
      </c>
    </row>
    <row r="1661" spans="14:14" ht="15.75">
      <c r="N1661" s="144">
        <f t="shared" si="65"/>
        <v>0</v>
      </c>
    </row>
    <row r="1662" spans="14:14" ht="15.75">
      <c r="N1662" s="144">
        <f t="shared" si="65"/>
        <v>0</v>
      </c>
    </row>
    <row r="1663" spans="14:14" ht="15.75">
      <c r="N1663" s="144">
        <f t="shared" si="65"/>
        <v>0</v>
      </c>
    </row>
    <row r="1664" spans="14:14" ht="15.75">
      <c r="N1664" s="144">
        <f t="shared" si="65"/>
        <v>0</v>
      </c>
    </row>
    <row r="1665" spans="14:14" ht="15.75">
      <c r="N1665" s="144">
        <f t="shared" si="65"/>
        <v>0</v>
      </c>
    </row>
    <row r="1666" spans="14:14" ht="15.75">
      <c r="N1666" s="144">
        <f t="shared" si="65"/>
        <v>0</v>
      </c>
    </row>
    <row r="1667" spans="14:14" ht="15.75">
      <c r="N1667" s="144">
        <f t="shared" si="65"/>
        <v>0</v>
      </c>
    </row>
    <row r="1668" spans="14:14" ht="15.75">
      <c r="N1668" s="144">
        <f t="shared" si="65"/>
        <v>0</v>
      </c>
    </row>
    <row r="1669" spans="14:14" ht="15.75">
      <c r="N1669" s="144">
        <f t="shared" si="65"/>
        <v>0</v>
      </c>
    </row>
    <row r="1670" spans="14:14" ht="15.75">
      <c r="N1670" s="144">
        <f t="shared" si="65"/>
        <v>0</v>
      </c>
    </row>
    <row r="1671" spans="14:14" ht="15.75">
      <c r="N1671" s="144">
        <f t="shared" si="65"/>
        <v>0</v>
      </c>
    </row>
    <row r="1672" spans="14:14" ht="15.75">
      <c r="N1672" s="144">
        <f t="shared" si="65"/>
        <v>0</v>
      </c>
    </row>
    <row r="1673" spans="14:14" ht="15.75">
      <c r="N1673" s="144">
        <f t="shared" si="65"/>
        <v>0</v>
      </c>
    </row>
    <row r="1674" spans="14:14" ht="15.75">
      <c r="N1674" s="144">
        <f t="shared" si="65"/>
        <v>0</v>
      </c>
    </row>
    <row r="1675" spans="14:14" ht="15.75">
      <c r="N1675" s="144">
        <f t="shared" si="65"/>
        <v>0</v>
      </c>
    </row>
    <row r="1676" spans="14:14" ht="15.75">
      <c r="N1676" s="144">
        <f t="shared" si="65"/>
        <v>0</v>
      </c>
    </row>
    <row r="1677" spans="14:14" ht="15.75">
      <c r="N1677" s="144">
        <f t="shared" si="65"/>
        <v>0</v>
      </c>
    </row>
    <row r="1678" spans="14:14" ht="15.75">
      <c r="N1678" s="144">
        <f t="shared" si="65"/>
        <v>0</v>
      </c>
    </row>
    <row r="1679" spans="14:14" ht="15.75">
      <c r="N1679" s="144">
        <f t="shared" si="65"/>
        <v>0</v>
      </c>
    </row>
    <row r="1680" spans="14:14" ht="15.75">
      <c r="N1680" s="144">
        <f t="shared" si="65"/>
        <v>0</v>
      </c>
    </row>
    <row r="1681" spans="14:14" ht="15.75">
      <c r="N1681" s="144">
        <f t="shared" si="65"/>
        <v>0</v>
      </c>
    </row>
    <row r="1682" spans="14:14" ht="15.75">
      <c r="N1682" s="144">
        <f t="shared" si="65"/>
        <v>0</v>
      </c>
    </row>
    <row r="1683" spans="14:14" ht="15.75">
      <c r="N1683" s="144">
        <f t="shared" si="65"/>
        <v>0</v>
      </c>
    </row>
    <row r="1684" spans="14:14" ht="15.75">
      <c r="N1684" s="144">
        <f t="shared" si="65"/>
        <v>0</v>
      </c>
    </row>
    <row r="1685" spans="14:14" ht="15.75">
      <c r="N1685" s="144">
        <f t="shared" si="65"/>
        <v>0</v>
      </c>
    </row>
    <row r="1686" spans="14:14" ht="15.75">
      <c r="N1686" s="144">
        <f t="shared" si="65"/>
        <v>0</v>
      </c>
    </row>
    <row r="1687" spans="14:14" ht="15.75">
      <c r="N1687" s="144">
        <f t="shared" si="65"/>
        <v>0</v>
      </c>
    </row>
    <row r="1688" spans="14:14" ht="15.75">
      <c r="N1688" s="144">
        <f t="shared" si="65"/>
        <v>0</v>
      </c>
    </row>
    <row r="1689" spans="14:14" ht="15.75">
      <c r="N1689" s="144">
        <f t="shared" si="65"/>
        <v>0</v>
      </c>
    </row>
    <row r="1690" spans="14:14" ht="15.75">
      <c r="N1690" s="144">
        <f t="shared" si="65"/>
        <v>0</v>
      </c>
    </row>
    <row r="1691" spans="14:14" ht="15.75">
      <c r="N1691" s="144">
        <f t="shared" si="65"/>
        <v>0</v>
      </c>
    </row>
    <row r="1692" spans="14:14" ht="15.75">
      <c r="N1692" s="144">
        <f t="shared" si="65"/>
        <v>0</v>
      </c>
    </row>
    <row r="1693" spans="14:14" ht="15.75">
      <c r="N1693" s="144">
        <f t="shared" si="65"/>
        <v>0</v>
      </c>
    </row>
    <row r="1694" spans="14:14" ht="15.75">
      <c r="N1694" s="144">
        <f t="shared" si="65"/>
        <v>0</v>
      </c>
    </row>
    <row r="1695" spans="14:14" ht="15.75">
      <c r="N1695" s="144">
        <f t="shared" si="65"/>
        <v>0</v>
      </c>
    </row>
    <row r="1696" spans="14:14" ht="15.75">
      <c r="N1696" s="144">
        <f t="shared" si="65"/>
        <v>0</v>
      </c>
    </row>
    <row r="1697" spans="14:14" ht="15.75">
      <c r="N1697" s="144">
        <f t="shared" si="65"/>
        <v>0</v>
      </c>
    </row>
    <row r="1698" spans="14:14" ht="15.75">
      <c r="N1698" s="144">
        <f t="shared" si="65"/>
        <v>0</v>
      </c>
    </row>
    <row r="1699" spans="14:14" ht="15.75">
      <c r="N1699" s="144">
        <f t="shared" si="65"/>
        <v>0</v>
      </c>
    </row>
    <row r="1700" spans="14:14" ht="15.75">
      <c r="N1700" s="144">
        <f t="shared" si="65"/>
        <v>0</v>
      </c>
    </row>
    <row r="1701" spans="14:14" ht="15.75">
      <c r="N1701" s="144">
        <f t="shared" si="65"/>
        <v>0</v>
      </c>
    </row>
    <row r="1702" spans="14:14" ht="15.75">
      <c r="N1702" s="144">
        <f t="shared" si="65"/>
        <v>0</v>
      </c>
    </row>
    <row r="1703" spans="14:14" ht="15.75">
      <c r="N1703" s="144">
        <f t="shared" si="65"/>
        <v>0</v>
      </c>
    </row>
    <row r="1704" spans="14:14" ht="15.75">
      <c r="N1704" s="144">
        <f t="shared" si="65"/>
        <v>0</v>
      </c>
    </row>
    <row r="1705" spans="14:14" ht="15.75">
      <c r="N1705" s="144">
        <f t="shared" ref="N1705:N1768" si="66">C1705+F1705</f>
        <v>0</v>
      </c>
    </row>
    <row r="1706" spans="14:14" ht="15.75">
      <c r="N1706" s="144">
        <f t="shared" si="66"/>
        <v>0</v>
      </c>
    </row>
    <row r="1707" spans="14:14" ht="15.75">
      <c r="N1707" s="144">
        <f t="shared" si="66"/>
        <v>0</v>
      </c>
    </row>
    <row r="1708" spans="14:14" ht="15.75">
      <c r="N1708" s="144">
        <f t="shared" si="66"/>
        <v>0</v>
      </c>
    </row>
    <row r="1709" spans="14:14" ht="15.75">
      <c r="N1709" s="144">
        <f t="shared" si="66"/>
        <v>0</v>
      </c>
    </row>
    <row r="1710" spans="14:14" ht="15.75">
      <c r="N1710" s="144">
        <f t="shared" si="66"/>
        <v>0</v>
      </c>
    </row>
    <row r="1711" spans="14:14" ht="15.75">
      <c r="N1711" s="144">
        <f t="shared" si="66"/>
        <v>0</v>
      </c>
    </row>
    <row r="1712" spans="14:14" ht="15.75">
      <c r="N1712" s="144">
        <f t="shared" si="66"/>
        <v>0</v>
      </c>
    </row>
    <row r="1713" spans="14:14" ht="15.75">
      <c r="N1713" s="144">
        <f t="shared" si="66"/>
        <v>0</v>
      </c>
    </row>
    <row r="1714" spans="14:14" ht="15.75">
      <c r="N1714" s="144">
        <f t="shared" si="66"/>
        <v>0</v>
      </c>
    </row>
    <row r="1715" spans="14:14" ht="15.75">
      <c r="N1715" s="144">
        <f t="shared" si="66"/>
        <v>0</v>
      </c>
    </row>
    <row r="1716" spans="14:14" ht="15.75">
      <c r="N1716" s="144">
        <f t="shared" si="66"/>
        <v>0</v>
      </c>
    </row>
    <row r="1717" spans="14:14" ht="15.75">
      <c r="N1717" s="144">
        <f t="shared" si="66"/>
        <v>0</v>
      </c>
    </row>
    <row r="1718" spans="14:14" ht="15.75">
      <c r="N1718" s="144">
        <f t="shared" si="66"/>
        <v>0</v>
      </c>
    </row>
    <row r="1719" spans="14:14" ht="15.75">
      <c r="N1719" s="144">
        <f t="shared" si="66"/>
        <v>0</v>
      </c>
    </row>
    <row r="1720" spans="14:14" ht="15.75">
      <c r="N1720" s="144">
        <f t="shared" si="66"/>
        <v>0</v>
      </c>
    </row>
    <row r="1721" spans="14:14" ht="15.75">
      <c r="N1721" s="144">
        <f t="shared" si="66"/>
        <v>0</v>
      </c>
    </row>
    <row r="1722" spans="14:14" ht="15.75">
      <c r="N1722" s="144">
        <f t="shared" si="66"/>
        <v>0</v>
      </c>
    </row>
    <row r="1723" spans="14:14" ht="15.75">
      <c r="N1723" s="144">
        <f t="shared" si="66"/>
        <v>0</v>
      </c>
    </row>
    <row r="1724" spans="14:14" ht="15.75">
      <c r="N1724" s="144">
        <f t="shared" si="66"/>
        <v>0</v>
      </c>
    </row>
    <row r="1725" spans="14:14" ht="15.75">
      <c r="N1725" s="144">
        <f t="shared" si="66"/>
        <v>0</v>
      </c>
    </row>
    <row r="1726" spans="14:14" ht="15.75">
      <c r="N1726" s="144">
        <f t="shared" si="66"/>
        <v>0</v>
      </c>
    </row>
    <row r="1727" spans="14:14" ht="15.75">
      <c r="N1727" s="144">
        <f t="shared" si="66"/>
        <v>0</v>
      </c>
    </row>
    <row r="1728" spans="14:14" ht="15.75">
      <c r="N1728" s="144">
        <f t="shared" si="66"/>
        <v>0</v>
      </c>
    </row>
    <row r="1729" spans="14:14" ht="15.75">
      <c r="N1729" s="144">
        <f t="shared" si="66"/>
        <v>0</v>
      </c>
    </row>
    <row r="1730" spans="14:14" ht="15.75">
      <c r="N1730" s="144">
        <f t="shared" si="66"/>
        <v>0</v>
      </c>
    </row>
    <row r="1731" spans="14:14" ht="15.75">
      <c r="N1731" s="144">
        <f t="shared" si="66"/>
        <v>0</v>
      </c>
    </row>
    <row r="1732" spans="14:14" ht="15.75">
      <c r="N1732" s="144">
        <f t="shared" si="66"/>
        <v>0</v>
      </c>
    </row>
    <row r="1733" spans="14:14" ht="15.75">
      <c r="N1733" s="144">
        <f t="shared" si="66"/>
        <v>0</v>
      </c>
    </row>
    <row r="1734" spans="14:14" ht="15.75">
      <c r="N1734" s="144">
        <f t="shared" si="66"/>
        <v>0</v>
      </c>
    </row>
    <row r="1735" spans="14:14" ht="15.75">
      <c r="N1735" s="144">
        <f t="shared" si="66"/>
        <v>0</v>
      </c>
    </row>
    <row r="1736" spans="14:14" ht="15.75">
      <c r="N1736" s="144">
        <f t="shared" si="66"/>
        <v>0</v>
      </c>
    </row>
    <row r="1737" spans="14:14" ht="15.75">
      <c r="N1737" s="144">
        <f t="shared" si="66"/>
        <v>0</v>
      </c>
    </row>
    <row r="1738" spans="14:14" ht="15.75">
      <c r="N1738" s="144">
        <f t="shared" si="66"/>
        <v>0</v>
      </c>
    </row>
    <row r="1739" spans="14:14" ht="15.75">
      <c r="N1739" s="144">
        <f t="shared" si="66"/>
        <v>0</v>
      </c>
    </row>
    <row r="1740" spans="14:14" ht="15.75">
      <c r="N1740" s="144">
        <f t="shared" si="66"/>
        <v>0</v>
      </c>
    </row>
    <row r="1741" spans="14:14" ht="15.75">
      <c r="N1741" s="144">
        <f t="shared" si="66"/>
        <v>0</v>
      </c>
    </row>
    <row r="1742" spans="14:14" ht="15.75">
      <c r="N1742" s="144">
        <f t="shared" si="66"/>
        <v>0</v>
      </c>
    </row>
    <row r="1743" spans="14:14" ht="15.75">
      <c r="N1743" s="144">
        <f t="shared" si="66"/>
        <v>0</v>
      </c>
    </row>
    <row r="1744" spans="14:14" ht="15.75">
      <c r="N1744" s="144">
        <f t="shared" si="66"/>
        <v>0</v>
      </c>
    </row>
    <row r="1745" spans="14:14" ht="15.75">
      <c r="N1745" s="144">
        <f t="shared" si="66"/>
        <v>0</v>
      </c>
    </row>
    <row r="1746" spans="14:14" ht="15.75">
      <c r="N1746" s="144">
        <f t="shared" si="66"/>
        <v>0</v>
      </c>
    </row>
    <row r="1747" spans="14:14" ht="15.75">
      <c r="N1747" s="144">
        <f t="shared" si="66"/>
        <v>0</v>
      </c>
    </row>
    <row r="1748" spans="14:14" ht="15.75">
      <c r="N1748" s="144">
        <f t="shared" si="66"/>
        <v>0</v>
      </c>
    </row>
    <row r="1749" spans="14:14" ht="15.75">
      <c r="N1749" s="144">
        <f t="shared" si="66"/>
        <v>0</v>
      </c>
    </row>
    <row r="1750" spans="14:14" ht="15.75">
      <c r="N1750" s="144">
        <f t="shared" si="66"/>
        <v>0</v>
      </c>
    </row>
    <row r="1751" spans="14:14" ht="15.75">
      <c r="N1751" s="144">
        <f t="shared" si="66"/>
        <v>0</v>
      </c>
    </row>
    <row r="1752" spans="14:14" ht="15.75">
      <c r="N1752" s="144">
        <f t="shared" si="66"/>
        <v>0</v>
      </c>
    </row>
    <row r="1753" spans="14:14" ht="15.75">
      <c r="N1753" s="144">
        <f t="shared" si="66"/>
        <v>0</v>
      </c>
    </row>
    <row r="1754" spans="14:14" ht="15.75">
      <c r="N1754" s="144">
        <f t="shared" si="66"/>
        <v>0</v>
      </c>
    </row>
    <row r="1755" spans="14:14" ht="15.75">
      <c r="N1755" s="144">
        <f t="shared" si="66"/>
        <v>0</v>
      </c>
    </row>
    <row r="1756" spans="14:14" ht="15.75">
      <c r="N1756" s="144">
        <f t="shared" si="66"/>
        <v>0</v>
      </c>
    </row>
    <row r="1757" spans="14:14" ht="15.75">
      <c r="N1757" s="144">
        <f t="shared" si="66"/>
        <v>0</v>
      </c>
    </row>
    <row r="1758" spans="14:14" ht="15.75">
      <c r="N1758" s="144">
        <f t="shared" si="66"/>
        <v>0</v>
      </c>
    </row>
    <row r="1759" spans="14:14" ht="15.75">
      <c r="N1759" s="144">
        <f t="shared" si="66"/>
        <v>0</v>
      </c>
    </row>
    <row r="1760" spans="14:14" ht="15.75">
      <c r="N1760" s="144">
        <f t="shared" si="66"/>
        <v>0</v>
      </c>
    </row>
    <row r="1761" spans="14:14" ht="15.75">
      <c r="N1761" s="144">
        <f t="shared" si="66"/>
        <v>0</v>
      </c>
    </row>
    <row r="1762" spans="14:14" ht="15.75">
      <c r="N1762" s="144">
        <f t="shared" si="66"/>
        <v>0</v>
      </c>
    </row>
    <row r="1763" spans="14:14" ht="15.75">
      <c r="N1763" s="144">
        <f t="shared" si="66"/>
        <v>0</v>
      </c>
    </row>
    <row r="1764" spans="14:14" ht="15.75">
      <c r="N1764" s="144">
        <f t="shared" si="66"/>
        <v>0</v>
      </c>
    </row>
    <row r="1765" spans="14:14" ht="15.75">
      <c r="N1765" s="144">
        <f t="shared" si="66"/>
        <v>0</v>
      </c>
    </row>
    <row r="1766" spans="14:14" ht="15.75">
      <c r="N1766" s="144">
        <f t="shared" si="66"/>
        <v>0</v>
      </c>
    </row>
    <row r="1767" spans="14:14" ht="15.75">
      <c r="N1767" s="144">
        <f t="shared" si="66"/>
        <v>0</v>
      </c>
    </row>
    <row r="1768" spans="14:14" ht="15.75">
      <c r="N1768" s="144">
        <f t="shared" si="66"/>
        <v>0</v>
      </c>
    </row>
    <row r="1769" spans="14:14" ht="15.75">
      <c r="N1769" s="144">
        <f t="shared" ref="N1769:N1832" si="67">C1769+F1769</f>
        <v>0</v>
      </c>
    </row>
    <row r="1770" spans="14:14" ht="15.75">
      <c r="N1770" s="144">
        <f t="shared" si="67"/>
        <v>0</v>
      </c>
    </row>
    <row r="1771" spans="14:14" ht="15.75">
      <c r="N1771" s="144">
        <f t="shared" si="67"/>
        <v>0</v>
      </c>
    </row>
    <row r="1772" spans="14:14" ht="15.75">
      <c r="N1772" s="144">
        <f t="shared" si="67"/>
        <v>0</v>
      </c>
    </row>
    <row r="1773" spans="14:14" ht="15.75">
      <c r="N1773" s="144">
        <f t="shared" si="67"/>
        <v>0</v>
      </c>
    </row>
    <row r="1774" spans="14:14" ht="15.75">
      <c r="N1774" s="144">
        <f t="shared" si="67"/>
        <v>0</v>
      </c>
    </row>
    <row r="1775" spans="14:14" ht="15.75">
      <c r="N1775" s="144">
        <f t="shared" si="67"/>
        <v>0</v>
      </c>
    </row>
    <row r="1776" spans="14:14" ht="15.75">
      <c r="N1776" s="144">
        <f t="shared" si="67"/>
        <v>0</v>
      </c>
    </row>
    <row r="1777" spans="14:14" ht="15.75">
      <c r="N1777" s="144">
        <f t="shared" si="67"/>
        <v>0</v>
      </c>
    </row>
    <row r="1778" spans="14:14" ht="15.75">
      <c r="N1778" s="144">
        <f t="shared" si="67"/>
        <v>0</v>
      </c>
    </row>
    <row r="1779" spans="14:14" ht="15.75">
      <c r="N1779" s="144">
        <f t="shared" si="67"/>
        <v>0</v>
      </c>
    </row>
    <row r="1780" spans="14:14" ht="15.75">
      <c r="N1780" s="144">
        <f t="shared" si="67"/>
        <v>0</v>
      </c>
    </row>
    <row r="1781" spans="14:14" ht="15.75">
      <c r="N1781" s="144">
        <f t="shared" si="67"/>
        <v>0</v>
      </c>
    </row>
    <row r="1782" spans="14:14" ht="15.75">
      <c r="N1782" s="144">
        <f t="shared" si="67"/>
        <v>0</v>
      </c>
    </row>
    <row r="1783" spans="14:14" ht="15.75">
      <c r="N1783" s="144">
        <f t="shared" si="67"/>
        <v>0</v>
      </c>
    </row>
    <row r="1784" spans="14:14" ht="15.75">
      <c r="N1784" s="144">
        <f t="shared" si="67"/>
        <v>0</v>
      </c>
    </row>
    <row r="1785" spans="14:14" ht="15.75">
      <c r="N1785" s="144">
        <f t="shared" si="67"/>
        <v>0</v>
      </c>
    </row>
    <row r="1786" spans="14:14" ht="15.75">
      <c r="N1786" s="144">
        <f t="shared" si="67"/>
        <v>0</v>
      </c>
    </row>
    <row r="1787" spans="14:14" ht="15.75">
      <c r="N1787" s="144">
        <f t="shared" si="67"/>
        <v>0</v>
      </c>
    </row>
    <row r="1788" spans="14:14" ht="15.75">
      <c r="N1788" s="144">
        <f t="shared" si="67"/>
        <v>0</v>
      </c>
    </row>
    <row r="1789" spans="14:14" ht="15.75">
      <c r="N1789" s="144">
        <f t="shared" si="67"/>
        <v>0</v>
      </c>
    </row>
    <row r="1790" spans="14:14" ht="15.75">
      <c r="N1790" s="144">
        <f t="shared" si="67"/>
        <v>0</v>
      </c>
    </row>
    <row r="1791" spans="14:14" ht="15.75">
      <c r="N1791" s="144">
        <f t="shared" si="67"/>
        <v>0</v>
      </c>
    </row>
    <row r="1792" spans="14:14" ht="15.75">
      <c r="N1792" s="144">
        <f t="shared" si="67"/>
        <v>0</v>
      </c>
    </row>
    <row r="1793" spans="14:14" ht="15.75">
      <c r="N1793" s="144">
        <f t="shared" si="67"/>
        <v>0</v>
      </c>
    </row>
    <row r="1794" spans="14:14" ht="15.75">
      <c r="N1794" s="144">
        <f t="shared" si="67"/>
        <v>0</v>
      </c>
    </row>
    <row r="1795" spans="14:14" ht="15.75">
      <c r="N1795" s="144">
        <f t="shared" si="67"/>
        <v>0</v>
      </c>
    </row>
    <row r="1796" spans="14:14" ht="15.75">
      <c r="N1796" s="144">
        <f t="shared" si="67"/>
        <v>0</v>
      </c>
    </row>
    <row r="1797" spans="14:14" ht="15.75">
      <c r="N1797" s="144">
        <f t="shared" si="67"/>
        <v>0</v>
      </c>
    </row>
    <row r="1798" spans="14:14" ht="15.75">
      <c r="N1798" s="144">
        <f t="shared" si="67"/>
        <v>0</v>
      </c>
    </row>
    <row r="1799" spans="14:14" ht="15.75">
      <c r="N1799" s="144">
        <f t="shared" si="67"/>
        <v>0</v>
      </c>
    </row>
    <row r="1800" spans="14:14" ht="15.75">
      <c r="N1800" s="144">
        <f t="shared" si="67"/>
        <v>0</v>
      </c>
    </row>
    <row r="1801" spans="14:14" ht="15.75">
      <c r="N1801" s="144">
        <f t="shared" si="67"/>
        <v>0</v>
      </c>
    </row>
    <row r="1802" spans="14:14" ht="15.75">
      <c r="N1802" s="144">
        <f t="shared" si="67"/>
        <v>0</v>
      </c>
    </row>
    <row r="1803" spans="14:14" ht="15.75">
      <c r="N1803" s="144">
        <f t="shared" si="67"/>
        <v>0</v>
      </c>
    </row>
    <row r="1804" spans="14:14" ht="15.75">
      <c r="N1804" s="144">
        <f t="shared" si="67"/>
        <v>0</v>
      </c>
    </row>
    <row r="1805" spans="14:14" ht="15.75">
      <c r="N1805" s="144">
        <f t="shared" si="67"/>
        <v>0</v>
      </c>
    </row>
    <row r="1806" spans="14:14" ht="15.75">
      <c r="N1806" s="144">
        <f t="shared" si="67"/>
        <v>0</v>
      </c>
    </row>
    <row r="1807" spans="14:14" ht="15.75">
      <c r="N1807" s="144">
        <f t="shared" si="67"/>
        <v>0</v>
      </c>
    </row>
    <row r="1808" spans="14:14" ht="15.75">
      <c r="N1808" s="144">
        <f t="shared" si="67"/>
        <v>0</v>
      </c>
    </row>
    <row r="1809" spans="14:14" ht="15.75">
      <c r="N1809" s="144">
        <f t="shared" si="67"/>
        <v>0</v>
      </c>
    </row>
    <row r="1810" spans="14:14" ht="15.75">
      <c r="N1810" s="144">
        <f t="shared" si="67"/>
        <v>0</v>
      </c>
    </row>
    <row r="1811" spans="14:14" ht="15.75">
      <c r="N1811" s="144">
        <f t="shared" si="67"/>
        <v>0</v>
      </c>
    </row>
    <row r="1812" spans="14:14" ht="15.75">
      <c r="N1812" s="144">
        <f t="shared" si="67"/>
        <v>0</v>
      </c>
    </row>
    <row r="1813" spans="14:14" ht="15.75">
      <c r="N1813" s="144">
        <f t="shared" si="67"/>
        <v>0</v>
      </c>
    </row>
    <row r="1814" spans="14:14" ht="15.75">
      <c r="N1814" s="144">
        <f t="shared" si="67"/>
        <v>0</v>
      </c>
    </row>
    <row r="1815" spans="14:14" ht="15.75">
      <c r="N1815" s="144">
        <f t="shared" si="67"/>
        <v>0</v>
      </c>
    </row>
    <row r="1816" spans="14:14" ht="15.75">
      <c r="N1816" s="144">
        <f t="shared" si="67"/>
        <v>0</v>
      </c>
    </row>
    <row r="1817" spans="14:14" ht="15.75">
      <c r="N1817" s="144">
        <f t="shared" si="67"/>
        <v>0</v>
      </c>
    </row>
    <row r="1818" spans="14:14" ht="15.75">
      <c r="N1818" s="144">
        <f t="shared" si="67"/>
        <v>0</v>
      </c>
    </row>
    <row r="1819" spans="14:14" ht="15.75">
      <c r="N1819" s="144">
        <f t="shared" si="67"/>
        <v>0</v>
      </c>
    </row>
    <row r="1820" spans="14:14" ht="15.75">
      <c r="N1820" s="144">
        <f t="shared" si="67"/>
        <v>0</v>
      </c>
    </row>
    <row r="1821" spans="14:14" ht="15.75">
      <c r="N1821" s="144">
        <f t="shared" si="67"/>
        <v>0</v>
      </c>
    </row>
    <row r="1822" spans="14:14" ht="15.75">
      <c r="N1822" s="144">
        <f t="shared" si="67"/>
        <v>0</v>
      </c>
    </row>
    <row r="1823" spans="14:14" ht="15.75">
      <c r="N1823" s="144">
        <f t="shared" si="67"/>
        <v>0</v>
      </c>
    </row>
    <row r="1824" spans="14:14" ht="15.75">
      <c r="N1824" s="144">
        <f t="shared" si="67"/>
        <v>0</v>
      </c>
    </row>
    <row r="1825" spans="14:14" ht="15.75">
      <c r="N1825" s="144">
        <f t="shared" si="67"/>
        <v>0</v>
      </c>
    </row>
    <row r="1826" spans="14:14" ht="15.75">
      <c r="N1826" s="144">
        <f t="shared" si="67"/>
        <v>0</v>
      </c>
    </row>
    <row r="1827" spans="14:14" ht="15.75">
      <c r="N1827" s="144">
        <f t="shared" si="67"/>
        <v>0</v>
      </c>
    </row>
    <row r="1828" spans="14:14" ht="15.75">
      <c r="N1828" s="144">
        <f t="shared" si="67"/>
        <v>0</v>
      </c>
    </row>
    <row r="1829" spans="14:14" ht="15.75">
      <c r="N1829" s="144">
        <f t="shared" si="67"/>
        <v>0</v>
      </c>
    </row>
    <row r="1830" spans="14:14" ht="15.75">
      <c r="N1830" s="144">
        <f t="shared" si="67"/>
        <v>0</v>
      </c>
    </row>
    <row r="1831" spans="14:14" ht="15.75">
      <c r="N1831" s="144">
        <f t="shared" si="67"/>
        <v>0</v>
      </c>
    </row>
    <row r="1832" spans="14:14" ht="15.75">
      <c r="N1832" s="144">
        <f t="shared" si="67"/>
        <v>0</v>
      </c>
    </row>
    <row r="1833" spans="14:14" ht="15.75">
      <c r="N1833" s="144">
        <f t="shared" ref="N1833:N1896" si="68">C1833+F1833</f>
        <v>0</v>
      </c>
    </row>
    <row r="1834" spans="14:14" ht="15.75">
      <c r="N1834" s="144">
        <f t="shared" si="68"/>
        <v>0</v>
      </c>
    </row>
    <row r="1835" spans="14:14" ht="15.75">
      <c r="N1835" s="144">
        <f t="shared" si="68"/>
        <v>0</v>
      </c>
    </row>
    <row r="1836" spans="14:14" ht="15.75">
      <c r="N1836" s="144">
        <f t="shared" si="68"/>
        <v>0</v>
      </c>
    </row>
    <row r="1837" spans="14:14" ht="15.75">
      <c r="N1837" s="144">
        <f t="shared" si="68"/>
        <v>0</v>
      </c>
    </row>
    <row r="1838" spans="14:14" ht="15.75">
      <c r="N1838" s="144">
        <f t="shared" si="68"/>
        <v>0</v>
      </c>
    </row>
    <row r="1839" spans="14:14" ht="15.75">
      <c r="N1839" s="144">
        <f t="shared" si="68"/>
        <v>0</v>
      </c>
    </row>
    <row r="1840" spans="14:14" ht="15.75">
      <c r="N1840" s="144">
        <f t="shared" si="68"/>
        <v>0</v>
      </c>
    </row>
    <row r="1841" spans="14:14" ht="15.75">
      <c r="N1841" s="144">
        <f t="shared" si="68"/>
        <v>0</v>
      </c>
    </row>
    <row r="1842" spans="14:14" ht="15.75">
      <c r="N1842" s="144">
        <f t="shared" si="68"/>
        <v>0</v>
      </c>
    </row>
    <row r="1843" spans="14:14" ht="15.75">
      <c r="N1843" s="144">
        <f t="shared" si="68"/>
        <v>0</v>
      </c>
    </row>
    <row r="1844" spans="14:14" ht="15.75">
      <c r="N1844" s="144">
        <f t="shared" si="68"/>
        <v>0</v>
      </c>
    </row>
    <row r="1845" spans="14:14" ht="15.75">
      <c r="N1845" s="144">
        <f t="shared" si="68"/>
        <v>0</v>
      </c>
    </row>
    <row r="1846" spans="14:14" ht="15.75">
      <c r="N1846" s="144">
        <f t="shared" si="68"/>
        <v>0</v>
      </c>
    </row>
    <row r="1847" spans="14:14" ht="15.75">
      <c r="N1847" s="144">
        <f t="shared" si="68"/>
        <v>0</v>
      </c>
    </row>
    <row r="1848" spans="14:14" ht="15.75">
      <c r="N1848" s="144">
        <f t="shared" si="68"/>
        <v>0</v>
      </c>
    </row>
    <row r="1849" spans="14:14" ht="15.75">
      <c r="N1849" s="144">
        <f t="shared" si="68"/>
        <v>0</v>
      </c>
    </row>
    <row r="1850" spans="14:14" ht="15.75">
      <c r="N1850" s="144">
        <f t="shared" si="68"/>
        <v>0</v>
      </c>
    </row>
    <row r="1851" spans="14:14" ht="15.75">
      <c r="N1851" s="144">
        <f t="shared" si="68"/>
        <v>0</v>
      </c>
    </row>
    <row r="1852" spans="14:14" ht="15.75">
      <c r="N1852" s="144">
        <f t="shared" si="68"/>
        <v>0</v>
      </c>
    </row>
    <row r="1853" spans="14:14" ht="15.75">
      <c r="N1853" s="144">
        <f t="shared" si="68"/>
        <v>0</v>
      </c>
    </row>
    <row r="1854" spans="14:14" ht="15.75">
      <c r="N1854" s="144">
        <f t="shared" si="68"/>
        <v>0</v>
      </c>
    </row>
    <row r="1855" spans="14:14" ht="15.75">
      <c r="N1855" s="144">
        <f t="shared" si="68"/>
        <v>0</v>
      </c>
    </row>
    <row r="1856" spans="14:14" ht="15.75">
      <c r="N1856" s="144">
        <f t="shared" si="68"/>
        <v>0</v>
      </c>
    </row>
    <row r="1857" spans="14:14" ht="15.75">
      <c r="N1857" s="144">
        <f t="shared" si="68"/>
        <v>0</v>
      </c>
    </row>
    <row r="1858" spans="14:14" ht="15.75">
      <c r="N1858" s="144">
        <f t="shared" si="68"/>
        <v>0</v>
      </c>
    </row>
    <row r="1859" spans="14:14" ht="15.75">
      <c r="N1859" s="144">
        <f t="shared" si="68"/>
        <v>0</v>
      </c>
    </row>
    <row r="1860" spans="14:14" ht="15.75">
      <c r="N1860" s="144">
        <f t="shared" si="68"/>
        <v>0</v>
      </c>
    </row>
    <row r="1861" spans="14:14" ht="15.75">
      <c r="N1861" s="144">
        <f t="shared" si="68"/>
        <v>0</v>
      </c>
    </row>
    <row r="1862" spans="14:14" ht="15.75">
      <c r="N1862" s="144">
        <f t="shared" si="68"/>
        <v>0</v>
      </c>
    </row>
    <row r="1863" spans="14:14" ht="15.75">
      <c r="N1863" s="144">
        <f t="shared" si="68"/>
        <v>0</v>
      </c>
    </row>
    <row r="1864" spans="14:14" ht="15.75">
      <c r="N1864" s="144">
        <f t="shared" si="68"/>
        <v>0</v>
      </c>
    </row>
    <row r="1865" spans="14:14" ht="15.75">
      <c r="N1865" s="144">
        <f t="shared" si="68"/>
        <v>0</v>
      </c>
    </row>
    <row r="1866" spans="14:14" ht="15.75">
      <c r="N1866" s="144">
        <f t="shared" si="68"/>
        <v>0</v>
      </c>
    </row>
    <row r="1867" spans="14:14" ht="15.75">
      <c r="N1867" s="144">
        <f t="shared" si="68"/>
        <v>0</v>
      </c>
    </row>
    <row r="1868" spans="14:14" ht="15.75">
      <c r="N1868" s="144">
        <f t="shared" si="68"/>
        <v>0</v>
      </c>
    </row>
    <row r="1869" spans="14:14" ht="15.75">
      <c r="N1869" s="144">
        <f t="shared" si="68"/>
        <v>0</v>
      </c>
    </row>
    <row r="1870" spans="14:14" ht="15.75">
      <c r="N1870" s="144">
        <f t="shared" si="68"/>
        <v>0</v>
      </c>
    </row>
    <row r="1871" spans="14:14" ht="15.75">
      <c r="N1871" s="144">
        <f t="shared" si="68"/>
        <v>0</v>
      </c>
    </row>
    <row r="1872" spans="14:14" ht="15.75">
      <c r="N1872" s="144">
        <f t="shared" si="68"/>
        <v>0</v>
      </c>
    </row>
    <row r="1873" spans="14:14" ht="15.75">
      <c r="N1873" s="144">
        <f t="shared" si="68"/>
        <v>0</v>
      </c>
    </row>
    <row r="1874" spans="14:14" ht="15.75">
      <c r="N1874" s="144">
        <f t="shared" si="68"/>
        <v>0</v>
      </c>
    </row>
    <row r="1875" spans="14:14" ht="15.75">
      <c r="N1875" s="144">
        <f t="shared" si="68"/>
        <v>0</v>
      </c>
    </row>
    <row r="1876" spans="14:14" ht="15.75">
      <c r="N1876" s="144">
        <f t="shared" si="68"/>
        <v>0</v>
      </c>
    </row>
    <row r="1877" spans="14:14" ht="15.75">
      <c r="N1877" s="144">
        <f t="shared" si="68"/>
        <v>0</v>
      </c>
    </row>
    <row r="1878" spans="14:14" ht="15.75">
      <c r="N1878" s="144">
        <f t="shared" si="68"/>
        <v>0</v>
      </c>
    </row>
    <row r="1879" spans="14:14" ht="15.75">
      <c r="N1879" s="144">
        <f t="shared" si="68"/>
        <v>0</v>
      </c>
    </row>
    <row r="1880" spans="14:14" ht="15.75">
      <c r="N1880" s="144">
        <f t="shared" si="68"/>
        <v>0</v>
      </c>
    </row>
    <row r="1881" spans="14:14" ht="15.75">
      <c r="N1881" s="144">
        <f t="shared" si="68"/>
        <v>0</v>
      </c>
    </row>
    <row r="1882" spans="14:14" ht="15.75">
      <c r="N1882" s="144">
        <f t="shared" si="68"/>
        <v>0</v>
      </c>
    </row>
    <row r="1883" spans="14:14" ht="15.75">
      <c r="N1883" s="144">
        <f t="shared" si="68"/>
        <v>0</v>
      </c>
    </row>
    <row r="1884" spans="14:14" ht="15.75">
      <c r="N1884" s="144">
        <f t="shared" si="68"/>
        <v>0</v>
      </c>
    </row>
    <row r="1885" spans="14:14" ht="15.75">
      <c r="N1885" s="144">
        <f t="shared" si="68"/>
        <v>0</v>
      </c>
    </row>
    <row r="1886" spans="14:14" ht="15.75">
      <c r="N1886" s="144">
        <f t="shared" si="68"/>
        <v>0</v>
      </c>
    </row>
    <row r="1887" spans="14:14" ht="15.75">
      <c r="N1887" s="144">
        <f t="shared" si="68"/>
        <v>0</v>
      </c>
    </row>
    <row r="1888" spans="14:14" ht="15.75">
      <c r="N1888" s="144">
        <f t="shared" si="68"/>
        <v>0</v>
      </c>
    </row>
    <row r="1889" spans="14:14" ht="15.75">
      <c r="N1889" s="144">
        <f t="shared" si="68"/>
        <v>0</v>
      </c>
    </row>
    <row r="1890" spans="14:14" ht="15.75">
      <c r="N1890" s="144">
        <f t="shared" si="68"/>
        <v>0</v>
      </c>
    </row>
    <row r="1891" spans="14:14" ht="15.75">
      <c r="N1891" s="144">
        <f t="shared" si="68"/>
        <v>0</v>
      </c>
    </row>
    <row r="1892" spans="14:14" ht="15.75">
      <c r="N1892" s="144">
        <f t="shared" si="68"/>
        <v>0</v>
      </c>
    </row>
    <row r="1893" spans="14:14" ht="15.75">
      <c r="N1893" s="144">
        <f t="shared" si="68"/>
        <v>0</v>
      </c>
    </row>
    <row r="1894" spans="14:14" ht="15.75">
      <c r="N1894" s="144">
        <f t="shared" si="68"/>
        <v>0</v>
      </c>
    </row>
    <row r="1895" spans="14:14" ht="15.75">
      <c r="N1895" s="144">
        <f t="shared" si="68"/>
        <v>0</v>
      </c>
    </row>
    <row r="1896" spans="14:14" ht="15.75">
      <c r="N1896" s="144">
        <f t="shared" si="68"/>
        <v>0</v>
      </c>
    </row>
    <row r="1897" spans="14:14" ht="15.75">
      <c r="N1897" s="144">
        <f t="shared" ref="N1897:N1960" si="69">C1897+F1897</f>
        <v>0</v>
      </c>
    </row>
    <row r="1898" spans="14:14" ht="15.75">
      <c r="N1898" s="144">
        <f t="shared" si="69"/>
        <v>0</v>
      </c>
    </row>
    <row r="1899" spans="14:14" ht="15.75">
      <c r="N1899" s="144">
        <f t="shared" si="69"/>
        <v>0</v>
      </c>
    </row>
    <row r="1900" spans="14:14" ht="15.75">
      <c r="N1900" s="144">
        <f t="shared" si="69"/>
        <v>0</v>
      </c>
    </row>
    <row r="1901" spans="14:14" ht="15.75">
      <c r="N1901" s="144">
        <f t="shared" si="69"/>
        <v>0</v>
      </c>
    </row>
    <row r="1902" spans="14:14" ht="15.75">
      <c r="N1902" s="144">
        <f t="shared" si="69"/>
        <v>0</v>
      </c>
    </row>
    <row r="1903" spans="14:14" ht="15.75">
      <c r="N1903" s="144">
        <f t="shared" si="69"/>
        <v>0</v>
      </c>
    </row>
    <row r="1904" spans="14:14" ht="15.75">
      <c r="N1904" s="144">
        <f t="shared" si="69"/>
        <v>0</v>
      </c>
    </row>
    <row r="1905" spans="14:14" ht="15.75">
      <c r="N1905" s="144">
        <f t="shared" si="69"/>
        <v>0</v>
      </c>
    </row>
    <row r="1906" spans="14:14" ht="15.75">
      <c r="N1906" s="144">
        <f t="shared" si="69"/>
        <v>0</v>
      </c>
    </row>
    <row r="1907" spans="14:14" ht="15.75">
      <c r="N1907" s="144">
        <f t="shared" si="69"/>
        <v>0</v>
      </c>
    </row>
    <row r="1908" spans="14:14" ht="15.75">
      <c r="N1908" s="144">
        <f t="shared" si="69"/>
        <v>0</v>
      </c>
    </row>
    <row r="1909" spans="14:14" ht="15.75">
      <c r="N1909" s="144">
        <f t="shared" si="69"/>
        <v>0</v>
      </c>
    </row>
    <row r="1910" spans="14:14" ht="15.75">
      <c r="N1910" s="144">
        <f t="shared" si="69"/>
        <v>0</v>
      </c>
    </row>
    <row r="1911" spans="14:14" ht="15.75">
      <c r="N1911" s="144">
        <f t="shared" si="69"/>
        <v>0</v>
      </c>
    </row>
    <row r="1912" spans="14:14" ht="15.75">
      <c r="N1912" s="144">
        <f t="shared" si="69"/>
        <v>0</v>
      </c>
    </row>
    <row r="1913" spans="14:14" ht="15.75">
      <c r="N1913" s="144">
        <f t="shared" si="69"/>
        <v>0</v>
      </c>
    </row>
    <row r="1914" spans="14:14" ht="15.75">
      <c r="N1914" s="144">
        <f t="shared" si="69"/>
        <v>0</v>
      </c>
    </row>
    <row r="1915" spans="14:14" ht="15.75">
      <c r="N1915" s="144">
        <f t="shared" si="69"/>
        <v>0</v>
      </c>
    </row>
    <row r="1916" spans="14:14" ht="15.75">
      <c r="N1916" s="144">
        <f t="shared" si="69"/>
        <v>0</v>
      </c>
    </row>
    <row r="1917" spans="14:14" ht="15.75">
      <c r="N1917" s="144">
        <f t="shared" si="69"/>
        <v>0</v>
      </c>
    </row>
    <row r="1918" spans="14:14" ht="15.75">
      <c r="N1918" s="144">
        <f t="shared" si="69"/>
        <v>0</v>
      </c>
    </row>
    <row r="1919" spans="14:14" ht="15.75">
      <c r="N1919" s="144">
        <f t="shared" si="69"/>
        <v>0</v>
      </c>
    </row>
    <row r="1920" spans="14:14" ht="15.75">
      <c r="N1920" s="144">
        <f t="shared" si="69"/>
        <v>0</v>
      </c>
    </row>
    <row r="1921" spans="14:14" ht="15.75">
      <c r="N1921" s="144">
        <f t="shared" si="69"/>
        <v>0</v>
      </c>
    </row>
    <row r="1922" spans="14:14" ht="15.75">
      <c r="N1922" s="144">
        <f t="shared" si="69"/>
        <v>0</v>
      </c>
    </row>
    <row r="1923" spans="14:14" ht="15.75">
      <c r="N1923" s="144">
        <f t="shared" si="69"/>
        <v>0</v>
      </c>
    </row>
    <row r="1924" spans="14:14" ht="15.75">
      <c r="N1924" s="144">
        <f t="shared" si="69"/>
        <v>0</v>
      </c>
    </row>
    <row r="1925" spans="14:14" ht="15.75">
      <c r="N1925" s="144">
        <f t="shared" si="69"/>
        <v>0</v>
      </c>
    </row>
    <row r="1926" spans="14:14" ht="15.75">
      <c r="N1926" s="144">
        <f t="shared" si="69"/>
        <v>0</v>
      </c>
    </row>
    <row r="1927" spans="14:14" ht="15.75">
      <c r="N1927" s="144">
        <f t="shared" si="69"/>
        <v>0</v>
      </c>
    </row>
    <row r="1928" spans="14:14" ht="15.75">
      <c r="N1928" s="144">
        <f t="shared" si="69"/>
        <v>0</v>
      </c>
    </row>
    <row r="1929" spans="14:14" ht="15.75">
      <c r="N1929" s="144">
        <f t="shared" si="69"/>
        <v>0</v>
      </c>
    </row>
    <row r="1930" spans="14:14" ht="15.75">
      <c r="N1930" s="144">
        <f t="shared" si="69"/>
        <v>0</v>
      </c>
    </row>
    <row r="1931" spans="14:14" ht="15.75">
      <c r="N1931" s="144">
        <f t="shared" si="69"/>
        <v>0</v>
      </c>
    </row>
    <row r="1932" spans="14:14" ht="15.75">
      <c r="N1932" s="144">
        <f t="shared" si="69"/>
        <v>0</v>
      </c>
    </row>
    <row r="1933" spans="14:14" ht="15.75">
      <c r="N1933" s="144">
        <f t="shared" si="69"/>
        <v>0</v>
      </c>
    </row>
    <row r="1934" spans="14:14" ht="15.75">
      <c r="N1934" s="144">
        <f t="shared" si="69"/>
        <v>0</v>
      </c>
    </row>
    <row r="1935" spans="14:14" ht="15.75">
      <c r="N1935" s="144">
        <f t="shared" si="69"/>
        <v>0</v>
      </c>
    </row>
    <row r="1936" spans="14:14" ht="15.75">
      <c r="N1936" s="144">
        <f t="shared" si="69"/>
        <v>0</v>
      </c>
    </row>
    <row r="1937" spans="14:14" ht="15.75">
      <c r="N1937" s="144">
        <f t="shared" si="69"/>
        <v>0</v>
      </c>
    </row>
    <row r="1938" spans="14:14" ht="15.75">
      <c r="N1938" s="144">
        <f t="shared" si="69"/>
        <v>0</v>
      </c>
    </row>
    <row r="1939" spans="14:14" ht="15.75">
      <c r="N1939" s="144">
        <f t="shared" si="69"/>
        <v>0</v>
      </c>
    </row>
    <row r="1940" spans="14:14" ht="15.75">
      <c r="N1940" s="144">
        <f t="shared" si="69"/>
        <v>0</v>
      </c>
    </row>
    <row r="1941" spans="14:14" ht="15.75">
      <c r="N1941" s="144">
        <f t="shared" si="69"/>
        <v>0</v>
      </c>
    </row>
    <row r="1942" spans="14:14" ht="15.75">
      <c r="N1942" s="144">
        <f t="shared" si="69"/>
        <v>0</v>
      </c>
    </row>
    <row r="1943" spans="14:14" ht="15.75">
      <c r="N1943" s="144">
        <f t="shared" si="69"/>
        <v>0</v>
      </c>
    </row>
    <row r="1944" spans="14:14" ht="15.75">
      <c r="N1944" s="144">
        <f t="shared" si="69"/>
        <v>0</v>
      </c>
    </row>
    <row r="1945" spans="14:14" ht="15.75">
      <c r="N1945" s="144">
        <f t="shared" si="69"/>
        <v>0</v>
      </c>
    </row>
    <row r="1946" spans="14:14" ht="15.75">
      <c r="N1946" s="144">
        <f t="shared" si="69"/>
        <v>0</v>
      </c>
    </row>
    <row r="1947" spans="14:14" ht="15.75">
      <c r="N1947" s="144">
        <f t="shared" si="69"/>
        <v>0</v>
      </c>
    </row>
    <row r="1948" spans="14:14" ht="15.75">
      <c r="N1948" s="144">
        <f t="shared" si="69"/>
        <v>0</v>
      </c>
    </row>
    <row r="1949" spans="14:14" ht="15.75">
      <c r="N1949" s="144">
        <f t="shared" si="69"/>
        <v>0</v>
      </c>
    </row>
    <row r="1950" spans="14:14" ht="15.75">
      <c r="N1950" s="144">
        <f t="shared" si="69"/>
        <v>0</v>
      </c>
    </row>
    <row r="1951" spans="14:14" ht="15.75">
      <c r="N1951" s="144">
        <f t="shared" si="69"/>
        <v>0</v>
      </c>
    </row>
    <row r="1952" spans="14:14" ht="15.75">
      <c r="N1952" s="144">
        <f t="shared" si="69"/>
        <v>0</v>
      </c>
    </row>
    <row r="1953" spans="14:14" ht="15.75">
      <c r="N1953" s="144">
        <f t="shared" si="69"/>
        <v>0</v>
      </c>
    </row>
    <row r="1954" spans="14:14" ht="15.75">
      <c r="N1954" s="144">
        <f t="shared" si="69"/>
        <v>0</v>
      </c>
    </row>
    <row r="1955" spans="14:14" ht="15.75">
      <c r="N1955" s="144">
        <f t="shared" si="69"/>
        <v>0</v>
      </c>
    </row>
    <row r="1956" spans="14:14" ht="15.75">
      <c r="N1956" s="144">
        <f t="shared" si="69"/>
        <v>0</v>
      </c>
    </row>
    <row r="1957" spans="14:14" ht="15.75">
      <c r="N1957" s="144">
        <f t="shared" si="69"/>
        <v>0</v>
      </c>
    </row>
    <row r="1958" spans="14:14" ht="15.75">
      <c r="N1958" s="144">
        <f t="shared" si="69"/>
        <v>0</v>
      </c>
    </row>
    <row r="1959" spans="14:14" ht="15.75">
      <c r="N1959" s="144">
        <f t="shared" si="69"/>
        <v>0</v>
      </c>
    </row>
    <row r="1960" spans="14:14" ht="15.75">
      <c r="N1960" s="144">
        <f t="shared" si="69"/>
        <v>0</v>
      </c>
    </row>
    <row r="1961" spans="14:14" ht="15.75">
      <c r="N1961" s="144">
        <f t="shared" ref="N1961:N2024" si="70">C1961+F1961</f>
        <v>0</v>
      </c>
    </row>
    <row r="1962" spans="14:14" ht="15.75">
      <c r="N1962" s="144">
        <f t="shared" si="70"/>
        <v>0</v>
      </c>
    </row>
    <row r="1963" spans="14:14" ht="15.75">
      <c r="N1963" s="144">
        <f t="shared" si="70"/>
        <v>0</v>
      </c>
    </row>
    <row r="1964" spans="14:14" ht="15.75">
      <c r="N1964" s="144">
        <f t="shared" si="70"/>
        <v>0</v>
      </c>
    </row>
    <row r="1965" spans="14:14" ht="15.75">
      <c r="N1965" s="144">
        <f t="shared" si="70"/>
        <v>0</v>
      </c>
    </row>
    <row r="1966" spans="14:14" ht="15.75">
      <c r="N1966" s="144">
        <f t="shared" si="70"/>
        <v>0</v>
      </c>
    </row>
    <row r="1967" spans="14:14" ht="15.75">
      <c r="N1967" s="144">
        <f t="shared" si="70"/>
        <v>0</v>
      </c>
    </row>
    <row r="1968" spans="14:14" ht="15.75">
      <c r="N1968" s="144">
        <f t="shared" si="70"/>
        <v>0</v>
      </c>
    </row>
    <row r="1969" spans="14:14" ht="15.75">
      <c r="N1969" s="144">
        <f t="shared" si="70"/>
        <v>0</v>
      </c>
    </row>
    <row r="1970" spans="14:14" ht="15.75">
      <c r="N1970" s="144">
        <f t="shared" si="70"/>
        <v>0</v>
      </c>
    </row>
    <row r="1971" spans="14:14" ht="15.75">
      <c r="N1971" s="144">
        <f t="shared" si="70"/>
        <v>0</v>
      </c>
    </row>
    <row r="1972" spans="14:14" ht="15.75">
      <c r="N1972" s="144">
        <f t="shared" si="70"/>
        <v>0</v>
      </c>
    </row>
    <row r="1973" spans="14:14" ht="15.75">
      <c r="N1973" s="144">
        <f t="shared" si="70"/>
        <v>0</v>
      </c>
    </row>
    <row r="1974" spans="14:14" ht="15.75">
      <c r="N1974" s="144">
        <f t="shared" si="70"/>
        <v>0</v>
      </c>
    </row>
    <row r="1975" spans="14:14" ht="15.75">
      <c r="N1975" s="144">
        <f t="shared" si="70"/>
        <v>0</v>
      </c>
    </row>
    <row r="1976" spans="14:14" ht="15.75">
      <c r="N1976" s="144">
        <f t="shared" si="70"/>
        <v>0</v>
      </c>
    </row>
    <row r="1977" spans="14:14" ht="15.75">
      <c r="N1977" s="144">
        <f t="shared" si="70"/>
        <v>0</v>
      </c>
    </row>
    <row r="1978" spans="14:14" ht="15.75">
      <c r="N1978" s="144">
        <f t="shared" si="70"/>
        <v>0</v>
      </c>
    </row>
    <row r="1979" spans="14:14" ht="15.75">
      <c r="N1979" s="144">
        <f t="shared" si="70"/>
        <v>0</v>
      </c>
    </row>
    <row r="1980" spans="14:14" ht="15.75">
      <c r="N1980" s="144">
        <f t="shared" si="70"/>
        <v>0</v>
      </c>
    </row>
    <row r="1981" spans="14:14" ht="15.75">
      <c r="N1981" s="144">
        <f t="shared" si="70"/>
        <v>0</v>
      </c>
    </row>
    <row r="1982" spans="14:14" ht="15.75">
      <c r="N1982" s="144">
        <f t="shared" si="70"/>
        <v>0</v>
      </c>
    </row>
    <row r="1983" spans="14:14" ht="15.75">
      <c r="N1983" s="144">
        <f t="shared" si="70"/>
        <v>0</v>
      </c>
    </row>
    <row r="1984" spans="14:14" ht="15.75">
      <c r="N1984" s="144">
        <f t="shared" si="70"/>
        <v>0</v>
      </c>
    </row>
    <row r="1985" spans="14:14" ht="15.75">
      <c r="N1985" s="144">
        <f t="shared" si="70"/>
        <v>0</v>
      </c>
    </row>
    <row r="1986" spans="14:14" ht="15.75">
      <c r="N1986" s="144">
        <f t="shared" si="70"/>
        <v>0</v>
      </c>
    </row>
    <row r="1987" spans="14:14" ht="15.75">
      <c r="N1987" s="144">
        <f t="shared" si="70"/>
        <v>0</v>
      </c>
    </row>
    <row r="1988" spans="14:14" ht="15.75">
      <c r="N1988" s="144">
        <f t="shared" si="70"/>
        <v>0</v>
      </c>
    </row>
    <row r="1989" spans="14:14" ht="15.75">
      <c r="N1989" s="144">
        <f t="shared" si="70"/>
        <v>0</v>
      </c>
    </row>
    <row r="1990" spans="14:14" ht="15.75">
      <c r="N1990" s="144">
        <f t="shared" si="70"/>
        <v>0</v>
      </c>
    </row>
    <row r="1991" spans="14:14" ht="15.75">
      <c r="N1991" s="144">
        <f t="shared" si="70"/>
        <v>0</v>
      </c>
    </row>
    <row r="1992" spans="14:14" ht="15.75">
      <c r="N1992" s="144">
        <f t="shared" si="70"/>
        <v>0</v>
      </c>
    </row>
    <row r="1993" spans="14:14" ht="15.75">
      <c r="N1993" s="144">
        <f t="shared" si="70"/>
        <v>0</v>
      </c>
    </row>
    <row r="1994" spans="14:14" ht="15.75">
      <c r="N1994" s="144">
        <f t="shared" si="70"/>
        <v>0</v>
      </c>
    </row>
    <row r="1995" spans="14:14" ht="15.75">
      <c r="N1995" s="144">
        <f t="shared" si="70"/>
        <v>0</v>
      </c>
    </row>
    <row r="1996" spans="14:14" ht="15.75">
      <c r="N1996" s="144">
        <f t="shared" si="70"/>
        <v>0</v>
      </c>
    </row>
    <row r="1997" spans="14:14" ht="15.75">
      <c r="N1997" s="144">
        <f t="shared" si="70"/>
        <v>0</v>
      </c>
    </row>
    <row r="1998" spans="14:14" ht="15.75">
      <c r="N1998" s="144">
        <f t="shared" si="70"/>
        <v>0</v>
      </c>
    </row>
    <row r="1999" spans="14:14" ht="15.75">
      <c r="N1999" s="144">
        <f t="shared" si="70"/>
        <v>0</v>
      </c>
    </row>
    <row r="2000" spans="14:14" ht="15.75">
      <c r="N2000" s="144">
        <f t="shared" si="70"/>
        <v>0</v>
      </c>
    </row>
    <row r="2001" spans="14:14" ht="15.75">
      <c r="N2001" s="144">
        <f t="shared" si="70"/>
        <v>0</v>
      </c>
    </row>
    <row r="2002" spans="14:14" ht="15.75">
      <c r="N2002" s="144">
        <f t="shared" si="70"/>
        <v>0</v>
      </c>
    </row>
    <row r="2003" spans="14:14" ht="15.75">
      <c r="N2003" s="144">
        <f t="shared" si="70"/>
        <v>0</v>
      </c>
    </row>
    <row r="2004" spans="14:14" ht="15.75">
      <c r="N2004" s="144">
        <f t="shared" si="70"/>
        <v>0</v>
      </c>
    </row>
    <row r="2005" spans="14:14" ht="15.75">
      <c r="N2005" s="144">
        <f t="shared" si="70"/>
        <v>0</v>
      </c>
    </row>
    <row r="2006" spans="14:14" ht="15.75">
      <c r="N2006" s="144">
        <f t="shared" si="70"/>
        <v>0</v>
      </c>
    </row>
    <row r="2007" spans="14:14" ht="15.75">
      <c r="N2007" s="144">
        <f t="shared" si="70"/>
        <v>0</v>
      </c>
    </row>
    <row r="2008" spans="14:14" ht="15.75">
      <c r="N2008" s="144">
        <f t="shared" si="70"/>
        <v>0</v>
      </c>
    </row>
    <row r="2009" spans="14:14" ht="15.75">
      <c r="N2009" s="144">
        <f t="shared" si="70"/>
        <v>0</v>
      </c>
    </row>
    <row r="2010" spans="14:14" ht="15.75">
      <c r="N2010" s="144">
        <f t="shared" si="70"/>
        <v>0</v>
      </c>
    </row>
    <row r="2011" spans="14:14" ht="15.75">
      <c r="N2011" s="144">
        <f t="shared" si="70"/>
        <v>0</v>
      </c>
    </row>
    <row r="2012" spans="14:14" ht="15.75">
      <c r="N2012" s="144">
        <f t="shared" si="70"/>
        <v>0</v>
      </c>
    </row>
    <row r="2013" spans="14:14" ht="15.75">
      <c r="N2013" s="144">
        <f t="shared" si="70"/>
        <v>0</v>
      </c>
    </row>
    <row r="2014" spans="14:14" ht="15.75">
      <c r="N2014" s="144">
        <f t="shared" si="70"/>
        <v>0</v>
      </c>
    </row>
    <row r="2015" spans="14:14" ht="15.75">
      <c r="N2015" s="144">
        <f t="shared" si="70"/>
        <v>0</v>
      </c>
    </row>
    <row r="2016" spans="14:14" ht="15.75">
      <c r="N2016" s="144">
        <f t="shared" si="70"/>
        <v>0</v>
      </c>
    </row>
    <row r="2017" spans="14:14" ht="15.75">
      <c r="N2017" s="144">
        <f t="shared" si="70"/>
        <v>0</v>
      </c>
    </row>
    <row r="2018" spans="14:14" ht="15.75">
      <c r="N2018" s="144">
        <f t="shared" si="70"/>
        <v>0</v>
      </c>
    </row>
    <row r="2019" spans="14:14" ht="15.75">
      <c r="N2019" s="144">
        <f t="shared" si="70"/>
        <v>0</v>
      </c>
    </row>
    <row r="2020" spans="14:14" ht="15.75">
      <c r="N2020" s="144">
        <f t="shared" si="70"/>
        <v>0</v>
      </c>
    </row>
    <row r="2021" spans="14:14" ht="15.75">
      <c r="N2021" s="144">
        <f t="shared" si="70"/>
        <v>0</v>
      </c>
    </row>
    <row r="2022" spans="14:14" ht="15.75">
      <c r="N2022" s="144">
        <f t="shared" si="70"/>
        <v>0</v>
      </c>
    </row>
    <row r="2023" spans="14:14" ht="15.75">
      <c r="N2023" s="144">
        <f t="shared" si="70"/>
        <v>0</v>
      </c>
    </row>
    <row r="2024" spans="14:14" ht="15.75">
      <c r="N2024" s="144">
        <f t="shared" si="70"/>
        <v>0</v>
      </c>
    </row>
    <row r="2025" spans="14:14" ht="15.75">
      <c r="N2025" s="144">
        <f t="shared" ref="N2025:N2088" si="71">C2025+F2025</f>
        <v>0</v>
      </c>
    </row>
    <row r="2026" spans="14:14" ht="15.75">
      <c r="N2026" s="144">
        <f t="shared" si="71"/>
        <v>0</v>
      </c>
    </row>
    <row r="2027" spans="14:14" ht="15.75">
      <c r="N2027" s="144">
        <f t="shared" si="71"/>
        <v>0</v>
      </c>
    </row>
    <row r="2028" spans="14:14" ht="15.75">
      <c r="N2028" s="144">
        <f t="shared" si="71"/>
        <v>0</v>
      </c>
    </row>
    <row r="2029" spans="14:14" ht="15.75">
      <c r="N2029" s="144">
        <f t="shared" si="71"/>
        <v>0</v>
      </c>
    </row>
    <row r="2030" spans="14:14" ht="15.75">
      <c r="N2030" s="144">
        <f t="shared" si="71"/>
        <v>0</v>
      </c>
    </row>
    <row r="2031" spans="14:14" ht="15.75">
      <c r="N2031" s="144">
        <f t="shared" si="71"/>
        <v>0</v>
      </c>
    </row>
    <row r="2032" spans="14:14" ht="15.75">
      <c r="N2032" s="144">
        <f t="shared" si="71"/>
        <v>0</v>
      </c>
    </row>
    <row r="2033" spans="14:14" ht="15.75">
      <c r="N2033" s="144">
        <f t="shared" si="71"/>
        <v>0</v>
      </c>
    </row>
    <row r="2034" spans="14:14" ht="15.75">
      <c r="N2034" s="144">
        <f t="shared" si="71"/>
        <v>0</v>
      </c>
    </row>
    <row r="2035" spans="14:14" ht="15.75">
      <c r="N2035" s="144">
        <f t="shared" si="71"/>
        <v>0</v>
      </c>
    </row>
    <row r="2036" spans="14:14" ht="15.75">
      <c r="N2036" s="144">
        <f t="shared" si="71"/>
        <v>0</v>
      </c>
    </row>
    <row r="2037" spans="14:14" ht="15.75">
      <c r="N2037" s="144">
        <f t="shared" si="71"/>
        <v>0</v>
      </c>
    </row>
    <row r="2038" spans="14:14" ht="15.75">
      <c r="N2038" s="144">
        <f t="shared" si="71"/>
        <v>0</v>
      </c>
    </row>
    <row r="2039" spans="14:14" ht="15.75">
      <c r="N2039" s="144">
        <f t="shared" si="71"/>
        <v>0</v>
      </c>
    </row>
    <row r="2040" spans="14:14" ht="15.75">
      <c r="N2040" s="144">
        <f t="shared" si="71"/>
        <v>0</v>
      </c>
    </row>
    <row r="2041" spans="14:14" ht="15.75">
      <c r="N2041" s="144">
        <f t="shared" si="71"/>
        <v>0</v>
      </c>
    </row>
    <row r="2042" spans="14:14" ht="15.75">
      <c r="N2042" s="144">
        <f t="shared" si="71"/>
        <v>0</v>
      </c>
    </row>
    <row r="2043" spans="14:14" ht="15.75">
      <c r="N2043" s="144">
        <f t="shared" si="71"/>
        <v>0</v>
      </c>
    </row>
    <row r="2044" spans="14:14" ht="15.75">
      <c r="N2044" s="144">
        <f t="shared" si="71"/>
        <v>0</v>
      </c>
    </row>
    <row r="2045" spans="14:14" ht="15.75">
      <c r="N2045" s="144">
        <f t="shared" si="71"/>
        <v>0</v>
      </c>
    </row>
    <row r="2046" spans="14:14" ht="15.75">
      <c r="N2046" s="144">
        <f t="shared" si="71"/>
        <v>0</v>
      </c>
    </row>
    <row r="2047" spans="14:14" ht="15.75">
      <c r="N2047" s="144">
        <f t="shared" si="71"/>
        <v>0</v>
      </c>
    </row>
    <row r="2048" spans="14:14" ht="15.75">
      <c r="N2048" s="144">
        <f t="shared" si="71"/>
        <v>0</v>
      </c>
    </row>
    <row r="2049" spans="14:14" ht="15.75">
      <c r="N2049" s="144">
        <f t="shared" si="71"/>
        <v>0</v>
      </c>
    </row>
    <row r="2050" spans="14:14" ht="15.75">
      <c r="N2050" s="144">
        <f t="shared" si="71"/>
        <v>0</v>
      </c>
    </row>
    <row r="2051" spans="14:14" ht="15.75">
      <c r="N2051" s="144">
        <f t="shared" si="71"/>
        <v>0</v>
      </c>
    </row>
    <row r="2052" spans="14:14" ht="15.75">
      <c r="N2052" s="144">
        <f t="shared" si="71"/>
        <v>0</v>
      </c>
    </row>
    <row r="2053" spans="14:14" ht="15.75">
      <c r="N2053" s="144">
        <f t="shared" si="71"/>
        <v>0</v>
      </c>
    </row>
    <row r="2054" spans="14:14" ht="15.75">
      <c r="N2054" s="144">
        <f t="shared" si="71"/>
        <v>0</v>
      </c>
    </row>
    <row r="2055" spans="14:14" ht="15.75">
      <c r="N2055" s="144">
        <f t="shared" si="71"/>
        <v>0</v>
      </c>
    </row>
    <row r="2056" spans="14:14" ht="15.75">
      <c r="N2056" s="144">
        <f t="shared" si="71"/>
        <v>0</v>
      </c>
    </row>
    <row r="2057" spans="14:14" ht="15.75">
      <c r="N2057" s="144">
        <f t="shared" si="71"/>
        <v>0</v>
      </c>
    </row>
    <row r="2058" spans="14:14" ht="15.75">
      <c r="N2058" s="144">
        <f t="shared" si="71"/>
        <v>0</v>
      </c>
    </row>
    <row r="2059" spans="14:14" ht="15.75">
      <c r="N2059" s="144">
        <f t="shared" si="71"/>
        <v>0</v>
      </c>
    </row>
    <row r="2060" spans="14:14" ht="15.75">
      <c r="N2060" s="144">
        <f t="shared" si="71"/>
        <v>0</v>
      </c>
    </row>
    <row r="2061" spans="14:14" ht="15.75">
      <c r="N2061" s="144">
        <f t="shared" si="71"/>
        <v>0</v>
      </c>
    </row>
    <row r="2062" spans="14:14" ht="15.75">
      <c r="N2062" s="144">
        <f t="shared" si="71"/>
        <v>0</v>
      </c>
    </row>
    <row r="2063" spans="14:14" ht="15.75">
      <c r="N2063" s="144">
        <f t="shared" si="71"/>
        <v>0</v>
      </c>
    </row>
    <row r="2064" spans="14:14" ht="15.75">
      <c r="N2064" s="144">
        <f t="shared" si="71"/>
        <v>0</v>
      </c>
    </row>
    <row r="2065" spans="14:14" ht="15.75">
      <c r="N2065" s="144">
        <f t="shared" si="71"/>
        <v>0</v>
      </c>
    </row>
    <row r="2066" spans="14:14" ht="15.75">
      <c r="N2066" s="144">
        <f t="shared" si="71"/>
        <v>0</v>
      </c>
    </row>
    <row r="2067" spans="14:14" ht="15.75">
      <c r="N2067" s="144">
        <f t="shared" si="71"/>
        <v>0</v>
      </c>
    </row>
    <row r="2068" spans="14:14" ht="15.75">
      <c r="N2068" s="144">
        <f t="shared" si="71"/>
        <v>0</v>
      </c>
    </row>
    <row r="2069" spans="14:14" ht="15.75">
      <c r="N2069" s="144">
        <f t="shared" si="71"/>
        <v>0</v>
      </c>
    </row>
    <row r="2070" spans="14:14" ht="15.75">
      <c r="N2070" s="144">
        <f t="shared" si="71"/>
        <v>0</v>
      </c>
    </row>
    <row r="2071" spans="14:14" ht="15.75">
      <c r="N2071" s="144">
        <f t="shared" si="71"/>
        <v>0</v>
      </c>
    </row>
    <row r="2072" spans="14:14" ht="15.75">
      <c r="N2072" s="144">
        <f t="shared" si="71"/>
        <v>0</v>
      </c>
    </row>
    <row r="2073" spans="14:14" ht="15.75">
      <c r="N2073" s="144">
        <f t="shared" si="71"/>
        <v>0</v>
      </c>
    </row>
    <row r="2074" spans="14:14" ht="15.75">
      <c r="N2074" s="144">
        <f t="shared" si="71"/>
        <v>0</v>
      </c>
    </row>
    <row r="2075" spans="14:14" ht="15.75">
      <c r="N2075" s="144">
        <f t="shared" si="71"/>
        <v>0</v>
      </c>
    </row>
    <row r="2076" spans="14:14" ht="15.75">
      <c r="N2076" s="144">
        <f t="shared" si="71"/>
        <v>0</v>
      </c>
    </row>
    <row r="2077" spans="14:14" ht="15.75">
      <c r="N2077" s="144">
        <f t="shared" si="71"/>
        <v>0</v>
      </c>
    </row>
    <row r="2078" spans="14:14" ht="15.75">
      <c r="N2078" s="144">
        <f t="shared" si="71"/>
        <v>0</v>
      </c>
    </row>
    <row r="2079" spans="14:14" ht="15.75">
      <c r="N2079" s="144">
        <f t="shared" si="71"/>
        <v>0</v>
      </c>
    </row>
    <row r="2080" spans="14:14" ht="15.75">
      <c r="N2080" s="144">
        <f t="shared" si="71"/>
        <v>0</v>
      </c>
    </row>
    <row r="2081" spans="14:14" ht="15.75">
      <c r="N2081" s="144">
        <f t="shared" si="71"/>
        <v>0</v>
      </c>
    </row>
    <row r="2082" spans="14:14" ht="15.75">
      <c r="N2082" s="144">
        <f t="shared" si="71"/>
        <v>0</v>
      </c>
    </row>
    <row r="2083" spans="14:14" ht="15.75">
      <c r="N2083" s="144">
        <f t="shared" si="71"/>
        <v>0</v>
      </c>
    </row>
    <row r="2084" spans="14:14" ht="15.75">
      <c r="N2084" s="144">
        <f t="shared" si="71"/>
        <v>0</v>
      </c>
    </row>
    <row r="2085" spans="14:14" ht="15.75">
      <c r="N2085" s="144">
        <f t="shared" si="71"/>
        <v>0</v>
      </c>
    </row>
    <row r="2086" spans="14:14" ht="15.75">
      <c r="N2086" s="144">
        <f t="shared" si="71"/>
        <v>0</v>
      </c>
    </row>
    <row r="2087" spans="14:14" ht="15.75">
      <c r="N2087" s="144">
        <f t="shared" si="71"/>
        <v>0</v>
      </c>
    </row>
    <row r="2088" spans="14:14" ht="15.75">
      <c r="N2088" s="144">
        <f t="shared" si="71"/>
        <v>0</v>
      </c>
    </row>
    <row r="2089" spans="14:14" ht="15.75">
      <c r="N2089" s="144">
        <f t="shared" ref="N2089:N2152" si="72">C2089+F2089</f>
        <v>0</v>
      </c>
    </row>
    <row r="2090" spans="14:14" ht="15.75">
      <c r="N2090" s="144">
        <f t="shared" si="72"/>
        <v>0</v>
      </c>
    </row>
    <row r="2091" spans="14:14" ht="15.75">
      <c r="N2091" s="144">
        <f t="shared" si="72"/>
        <v>0</v>
      </c>
    </row>
    <row r="2092" spans="14:14" ht="15.75">
      <c r="N2092" s="144">
        <f t="shared" si="72"/>
        <v>0</v>
      </c>
    </row>
    <row r="2093" spans="14:14" ht="15.75">
      <c r="N2093" s="144">
        <f t="shared" si="72"/>
        <v>0</v>
      </c>
    </row>
    <row r="2094" spans="14:14" ht="15.75">
      <c r="N2094" s="144">
        <f t="shared" si="72"/>
        <v>0</v>
      </c>
    </row>
    <row r="2095" spans="14:14" ht="15.75">
      <c r="N2095" s="144">
        <f t="shared" si="72"/>
        <v>0</v>
      </c>
    </row>
    <row r="2096" spans="14:14" ht="15.75">
      <c r="N2096" s="144">
        <f t="shared" si="72"/>
        <v>0</v>
      </c>
    </row>
    <row r="2097" spans="14:14" ht="15.75">
      <c r="N2097" s="144">
        <f t="shared" si="72"/>
        <v>0</v>
      </c>
    </row>
    <row r="2098" spans="14:14" ht="15.75">
      <c r="N2098" s="144">
        <f t="shared" si="72"/>
        <v>0</v>
      </c>
    </row>
    <row r="2099" spans="14:14" ht="15.75">
      <c r="N2099" s="144">
        <f t="shared" si="72"/>
        <v>0</v>
      </c>
    </row>
    <row r="2100" spans="14:14" ht="15.75">
      <c r="N2100" s="144">
        <f t="shared" si="72"/>
        <v>0</v>
      </c>
    </row>
    <row r="2101" spans="14:14" ht="15.75">
      <c r="N2101" s="144">
        <f t="shared" si="72"/>
        <v>0</v>
      </c>
    </row>
    <row r="2102" spans="14:14" ht="15.75">
      <c r="N2102" s="144">
        <f t="shared" si="72"/>
        <v>0</v>
      </c>
    </row>
    <row r="2103" spans="14:14" ht="15.75">
      <c r="N2103" s="144">
        <f t="shared" si="72"/>
        <v>0</v>
      </c>
    </row>
    <row r="2104" spans="14:14" ht="15.75">
      <c r="N2104" s="144">
        <f t="shared" si="72"/>
        <v>0</v>
      </c>
    </row>
    <row r="2105" spans="14:14" ht="15.75">
      <c r="N2105" s="144">
        <f t="shared" si="72"/>
        <v>0</v>
      </c>
    </row>
    <row r="2106" spans="14:14" ht="15.75">
      <c r="N2106" s="144">
        <f t="shared" si="72"/>
        <v>0</v>
      </c>
    </row>
    <row r="2107" spans="14:14" ht="15.75">
      <c r="N2107" s="144">
        <f t="shared" si="72"/>
        <v>0</v>
      </c>
    </row>
    <row r="2108" spans="14:14" ht="15.75">
      <c r="N2108" s="144">
        <f t="shared" si="72"/>
        <v>0</v>
      </c>
    </row>
    <row r="2109" spans="14:14" ht="15.75">
      <c r="N2109" s="144">
        <f t="shared" si="72"/>
        <v>0</v>
      </c>
    </row>
    <row r="2110" spans="14:14" ht="15.75">
      <c r="N2110" s="144">
        <f t="shared" si="72"/>
        <v>0</v>
      </c>
    </row>
    <row r="2111" spans="14:14" ht="15.75">
      <c r="N2111" s="144">
        <f t="shared" si="72"/>
        <v>0</v>
      </c>
    </row>
    <row r="2112" spans="14:14" ht="15.75">
      <c r="N2112" s="144">
        <f t="shared" si="72"/>
        <v>0</v>
      </c>
    </row>
    <row r="2113" spans="14:14" ht="15.75">
      <c r="N2113" s="144">
        <f t="shared" si="72"/>
        <v>0</v>
      </c>
    </row>
    <row r="2114" spans="14:14" ht="15.75">
      <c r="N2114" s="144">
        <f t="shared" si="72"/>
        <v>0</v>
      </c>
    </row>
    <row r="2115" spans="14:14" ht="15.75">
      <c r="N2115" s="144">
        <f t="shared" si="72"/>
        <v>0</v>
      </c>
    </row>
    <row r="2116" spans="14:14" ht="15.75">
      <c r="N2116" s="144">
        <f t="shared" si="72"/>
        <v>0</v>
      </c>
    </row>
    <row r="2117" spans="14:14" ht="15.75">
      <c r="N2117" s="144">
        <f t="shared" si="72"/>
        <v>0</v>
      </c>
    </row>
    <row r="2118" spans="14:14" ht="15.75">
      <c r="N2118" s="144">
        <f t="shared" si="72"/>
        <v>0</v>
      </c>
    </row>
    <row r="2119" spans="14:14" ht="15.75">
      <c r="N2119" s="144">
        <f t="shared" si="72"/>
        <v>0</v>
      </c>
    </row>
    <row r="2120" spans="14:14" ht="15.75">
      <c r="N2120" s="144">
        <f t="shared" si="72"/>
        <v>0</v>
      </c>
    </row>
    <row r="2121" spans="14:14" ht="15.75">
      <c r="N2121" s="144">
        <f t="shared" si="72"/>
        <v>0</v>
      </c>
    </row>
    <row r="2122" spans="14:14" ht="15.75">
      <c r="N2122" s="144">
        <f t="shared" si="72"/>
        <v>0</v>
      </c>
    </row>
    <row r="2123" spans="14:14" ht="15.75">
      <c r="N2123" s="144">
        <f t="shared" si="72"/>
        <v>0</v>
      </c>
    </row>
    <row r="2124" spans="14:14" ht="15.75">
      <c r="N2124" s="144">
        <f t="shared" si="72"/>
        <v>0</v>
      </c>
    </row>
    <row r="2125" spans="14:14" ht="15.75">
      <c r="N2125" s="144">
        <f t="shared" si="72"/>
        <v>0</v>
      </c>
    </row>
    <row r="2126" spans="14:14" ht="15.75">
      <c r="N2126" s="144">
        <f t="shared" si="72"/>
        <v>0</v>
      </c>
    </row>
    <row r="2127" spans="14:14" ht="15.75">
      <c r="N2127" s="144">
        <f t="shared" si="72"/>
        <v>0</v>
      </c>
    </row>
    <row r="2128" spans="14:14" ht="15.75">
      <c r="N2128" s="144">
        <f t="shared" si="72"/>
        <v>0</v>
      </c>
    </row>
    <row r="2129" spans="14:14" ht="15.75">
      <c r="N2129" s="144">
        <f t="shared" si="72"/>
        <v>0</v>
      </c>
    </row>
    <row r="2130" spans="14:14" ht="15.75">
      <c r="N2130" s="144">
        <f t="shared" si="72"/>
        <v>0</v>
      </c>
    </row>
    <row r="2131" spans="14:14" ht="15.75">
      <c r="N2131" s="144">
        <f t="shared" si="72"/>
        <v>0</v>
      </c>
    </row>
    <row r="2132" spans="14:14" ht="15.75">
      <c r="N2132" s="144">
        <f t="shared" si="72"/>
        <v>0</v>
      </c>
    </row>
    <row r="2133" spans="14:14" ht="15.75">
      <c r="N2133" s="144">
        <f t="shared" si="72"/>
        <v>0</v>
      </c>
    </row>
    <row r="2134" spans="14:14" ht="15.75">
      <c r="N2134" s="144">
        <f t="shared" si="72"/>
        <v>0</v>
      </c>
    </row>
    <row r="2135" spans="14:14" ht="15.75">
      <c r="N2135" s="144">
        <f t="shared" si="72"/>
        <v>0</v>
      </c>
    </row>
    <row r="2136" spans="14:14" ht="15.75">
      <c r="N2136" s="144">
        <f t="shared" si="72"/>
        <v>0</v>
      </c>
    </row>
    <row r="2137" spans="14:14" ht="15.75">
      <c r="N2137" s="144">
        <f t="shared" si="72"/>
        <v>0</v>
      </c>
    </row>
    <row r="2138" spans="14:14" ht="15.75">
      <c r="N2138" s="144">
        <f t="shared" si="72"/>
        <v>0</v>
      </c>
    </row>
    <row r="2139" spans="14:14" ht="15.75">
      <c r="N2139" s="144">
        <f t="shared" si="72"/>
        <v>0</v>
      </c>
    </row>
    <row r="2140" spans="14:14" ht="15.75">
      <c r="N2140" s="144">
        <f t="shared" si="72"/>
        <v>0</v>
      </c>
    </row>
    <row r="2141" spans="14:14" ht="15.75">
      <c r="N2141" s="144">
        <f t="shared" si="72"/>
        <v>0</v>
      </c>
    </row>
    <row r="2142" spans="14:14" ht="15.75">
      <c r="N2142" s="144">
        <f t="shared" si="72"/>
        <v>0</v>
      </c>
    </row>
    <row r="2143" spans="14:14" ht="15.75">
      <c r="N2143" s="144">
        <f t="shared" si="72"/>
        <v>0</v>
      </c>
    </row>
    <row r="2144" spans="14:14" ht="15.75">
      <c r="N2144" s="144">
        <f t="shared" si="72"/>
        <v>0</v>
      </c>
    </row>
    <row r="2145" spans="14:14" ht="15.75">
      <c r="N2145" s="144">
        <f t="shared" si="72"/>
        <v>0</v>
      </c>
    </row>
    <row r="2146" spans="14:14" ht="15.75">
      <c r="N2146" s="144">
        <f t="shared" si="72"/>
        <v>0</v>
      </c>
    </row>
    <row r="2147" spans="14:14" ht="15.75">
      <c r="N2147" s="144">
        <f t="shared" si="72"/>
        <v>0</v>
      </c>
    </row>
    <row r="2148" spans="14:14" ht="15.75">
      <c r="N2148" s="144">
        <f t="shared" si="72"/>
        <v>0</v>
      </c>
    </row>
    <row r="2149" spans="14:14" ht="15.75">
      <c r="N2149" s="144">
        <f t="shared" si="72"/>
        <v>0</v>
      </c>
    </row>
    <row r="2150" spans="14:14" ht="15.75">
      <c r="N2150" s="144">
        <f t="shared" si="72"/>
        <v>0</v>
      </c>
    </row>
    <row r="2151" spans="14:14" ht="15.75">
      <c r="N2151" s="144">
        <f t="shared" si="72"/>
        <v>0</v>
      </c>
    </row>
    <row r="2152" spans="14:14" ht="15.75">
      <c r="N2152" s="144">
        <f t="shared" si="72"/>
        <v>0</v>
      </c>
    </row>
    <row r="2153" spans="14:14" ht="15.75">
      <c r="N2153" s="144">
        <f t="shared" ref="N2153:N2216" si="73">C2153+F2153</f>
        <v>0</v>
      </c>
    </row>
    <row r="2154" spans="14:14" ht="15.75">
      <c r="N2154" s="144">
        <f t="shared" si="73"/>
        <v>0</v>
      </c>
    </row>
    <row r="2155" spans="14:14" ht="15.75">
      <c r="N2155" s="144">
        <f t="shared" si="73"/>
        <v>0</v>
      </c>
    </row>
    <row r="2156" spans="14:14" ht="15.75">
      <c r="N2156" s="144">
        <f t="shared" si="73"/>
        <v>0</v>
      </c>
    </row>
    <row r="2157" spans="14:14" ht="15.75">
      <c r="N2157" s="144">
        <f t="shared" si="73"/>
        <v>0</v>
      </c>
    </row>
    <row r="2158" spans="14:14" ht="15.75">
      <c r="N2158" s="144">
        <f t="shared" si="73"/>
        <v>0</v>
      </c>
    </row>
    <row r="2159" spans="14:14" ht="15.75">
      <c r="N2159" s="144">
        <f t="shared" si="73"/>
        <v>0</v>
      </c>
    </row>
    <row r="2160" spans="14:14" ht="15.75">
      <c r="N2160" s="144">
        <f t="shared" si="73"/>
        <v>0</v>
      </c>
    </row>
    <row r="2161" spans="14:14" ht="15.75">
      <c r="N2161" s="144">
        <f t="shared" si="73"/>
        <v>0</v>
      </c>
    </row>
    <row r="2162" spans="14:14" ht="15.75">
      <c r="N2162" s="144">
        <f t="shared" si="73"/>
        <v>0</v>
      </c>
    </row>
    <row r="2163" spans="14:14" ht="15.75">
      <c r="N2163" s="144">
        <f t="shared" si="73"/>
        <v>0</v>
      </c>
    </row>
    <row r="2164" spans="14:14" ht="15.75">
      <c r="N2164" s="144">
        <f t="shared" si="73"/>
        <v>0</v>
      </c>
    </row>
    <row r="2165" spans="14:14" ht="15.75">
      <c r="N2165" s="144">
        <f t="shared" si="73"/>
        <v>0</v>
      </c>
    </row>
    <row r="2166" spans="14:14" ht="15.75">
      <c r="N2166" s="144">
        <f t="shared" si="73"/>
        <v>0</v>
      </c>
    </row>
    <row r="2167" spans="14:14" ht="15.75">
      <c r="N2167" s="144">
        <f t="shared" si="73"/>
        <v>0</v>
      </c>
    </row>
    <row r="2168" spans="14:14" ht="15.75">
      <c r="N2168" s="144">
        <f t="shared" si="73"/>
        <v>0</v>
      </c>
    </row>
    <row r="2169" spans="14:14" ht="15.75">
      <c r="N2169" s="144">
        <f t="shared" si="73"/>
        <v>0</v>
      </c>
    </row>
    <row r="2170" spans="14:14" ht="15.75">
      <c r="N2170" s="144">
        <f t="shared" si="73"/>
        <v>0</v>
      </c>
    </row>
    <row r="2171" spans="14:14" ht="15.75">
      <c r="N2171" s="144">
        <f t="shared" si="73"/>
        <v>0</v>
      </c>
    </row>
    <row r="2172" spans="14:14" ht="15.75">
      <c r="N2172" s="144">
        <f t="shared" si="73"/>
        <v>0</v>
      </c>
    </row>
    <row r="2173" spans="14:14" ht="15.75">
      <c r="N2173" s="144">
        <f t="shared" si="73"/>
        <v>0</v>
      </c>
    </row>
    <row r="2174" spans="14:14" ht="15.75">
      <c r="N2174" s="144">
        <f t="shared" si="73"/>
        <v>0</v>
      </c>
    </row>
    <row r="2175" spans="14:14" ht="15.75">
      <c r="N2175" s="144">
        <f t="shared" si="73"/>
        <v>0</v>
      </c>
    </row>
    <row r="2176" spans="14:14" ht="15.75">
      <c r="N2176" s="144">
        <f t="shared" si="73"/>
        <v>0</v>
      </c>
    </row>
    <row r="2177" spans="14:14" ht="15.75">
      <c r="N2177" s="144">
        <f t="shared" si="73"/>
        <v>0</v>
      </c>
    </row>
    <row r="2178" spans="14:14" ht="15.75">
      <c r="N2178" s="144">
        <f t="shared" si="73"/>
        <v>0</v>
      </c>
    </row>
    <row r="2179" spans="14:14" ht="15.75">
      <c r="N2179" s="144">
        <f t="shared" si="73"/>
        <v>0</v>
      </c>
    </row>
    <row r="2180" spans="14:14" ht="15.75">
      <c r="N2180" s="144">
        <f t="shared" si="73"/>
        <v>0</v>
      </c>
    </row>
    <row r="2181" spans="14:14" ht="15.75">
      <c r="N2181" s="144">
        <f t="shared" si="73"/>
        <v>0</v>
      </c>
    </row>
    <row r="2182" spans="14:14" ht="15.75">
      <c r="N2182" s="144">
        <f t="shared" si="73"/>
        <v>0</v>
      </c>
    </row>
    <row r="2183" spans="14:14" ht="15.75">
      <c r="N2183" s="144">
        <f t="shared" si="73"/>
        <v>0</v>
      </c>
    </row>
    <row r="2184" spans="14:14" ht="15.75">
      <c r="N2184" s="144">
        <f t="shared" si="73"/>
        <v>0</v>
      </c>
    </row>
    <row r="2185" spans="14:14" ht="15.75">
      <c r="N2185" s="144">
        <f t="shared" si="73"/>
        <v>0</v>
      </c>
    </row>
    <row r="2186" spans="14:14" ht="15.75">
      <c r="N2186" s="144">
        <f t="shared" si="73"/>
        <v>0</v>
      </c>
    </row>
    <row r="2187" spans="14:14" ht="15.75">
      <c r="N2187" s="144">
        <f t="shared" si="73"/>
        <v>0</v>
      </c>
    </row>
    <row r="2188" spans="14:14" ht="15.75">
      <c r="N2188" s="144">
        <f t="shared" si="73"/>
        <v>0</v>
      </c>
    </row>
    <row r="2189" spans="14:14" ht="15.75">
      <c r="N2189" s="144">
        <f t="shared" si="73"/>
        <v>0</v>
      </c>
    </row>
    <row r="2190" spans="14:14" ht="15.75">
      <c r="N2190" s="144">
        <f t="shared" si="73"/>
        <v>0</v>
      </c>
    </row>
    <row r="2191" spans="14:14" ht="15.75">
      <c r="N2191" s="144">
        <f t="shared" si="73"/>
        <v>0</v>
      </c>
    </row>
    <row r="2192" spans="14:14" ht="15.75">
      <c r="N2192" s="144">
        <f t="shared" si="73"/>
        <v>0</v>
      </c>
    </row>
    <row r="2193" spans="14:14" ht="15.75">
      <c r="N2193" s="144">
        <f t="shared" si="73"/>
        <v>0</v>
      </c>
    </row>
    <row r="2194" spans="14:14" ht="15.75">
      <c r="N2194" s="144">
        <f t="shared" si="73"/>
        <v>0</v>
      </c>
    </row>
    <row r="2195" spans="14:14" ht="15.75">
      <c r="N2195" s="144">
        <f t="shared" si="73"/>
        <v>0</v>
      </c>
    </row>
    <row r="2196" spans="14:14" ht="15.75">
      <c r="N2196" s="144">
        <f t="shared" si="73"/>
        <v>0</v>
      </c>
    </row>
    <row r="2197" spans="14:14" ht="15.75">
      <c r="N2197" s="144">
        <f t="shared" si="73"/>
        <v>0</v>
      </c>
    </row>
    <row r="2198" spans="14:14" ht="15.75">
      <c r="N2198" s="144">
        <f t="shared" si="73"/>
        <v>0</v>
      </c>
    </row>
    <row r="2199" spans="14:14" ht="15.75">
      <c r="N2199" s="144">
        <f t="shared" si="73"/>
        <v>0</v>
      </c>
    </row>
    <row r="2200" spans="14:14" ht="15.75">
      <c r="N2200" s="144">
        <f t="shared" si="73"/>
        <v>0</v>
      </c>
    </row>
    <row r="2201" spans="14:14" ht="15.75">
      <c r="N2201" s="144">
        <f t="shared" si="73"/>
        <v>0</v>
      </c>
    </row>
    <row r="2202" spans="14:14" ht="15.75">
      <c r="N2202" s="144">
        <f t="shared" si="73"/>
        <v>0</v>
      </c>
    </row>
    <row r="2203" spans="14:14" ht="15.75">
      <c r="N2203" s="144">
        <f t="shared" si="73"/>
        <v>0</v>
      </c>
    </row>
    <row r="2204" spans="14:14" ht="15.75">
      <c r="N2204" s="144">
        <f t="shared" si="73"/>
        <v>0</v>
      </c>
    </row>
    <row r="2205" spans="14:14" ht="15.75">
      <c r="N2205" s="144">
        <f t="shared" si="73"/>
        <v>0</v>
      </c>
    </row>
    <row r="2206" spans="14:14" ht="15.75">
      <c r="N2206" s="144">
        <f t="shared" si="73"/>
        <v>0</v>
      </c>
    </row>
    <row r="2207" spans="14:14" ht="15.75">
      <c r="N2207" s="144">
        <f t="shared" si="73"/>
        <v>0</v>
      </c>
    </row>
    <row r="2208" spans="14:14" ht="15.75">
      <c r="N2208" s="144">
        <f t="shared" si="73"/>
        <v>0</v>
      </c>
    </row>
    <row r="2209" spans="14:14" ht="15.75">
      <c r="N2209" s="144">
        <f t="shared" si="73"/>
        <v>0</v>
      </c>
    </row>
    <row r="2210" spans="14:14" ht="15.75">
      <c r="N2210" s="144">
        <f t="shared" si="73"/>
        <v>0</v>
      </c>
    </row>
    <row r="2211" spans="14:14" ht="15.75">
      <c r="N2211" s="144">
        <f t="shared" si="73"/>
        <v>0</v>
      </c>
    </row>
    <row r="2212" spans="14:14" ht="15.75">
      <c r="N2212" s="144">
        <f t="shared" si="73"/>
        <v>0</v>
      </c>
    </row>
    <row r="2213" spans="14:14" ht="15.75">
      <c r="N2213" s="144">
        <f t="shared" si="73"/>
        <v>0</v>
      </c>
    </row>
    <row r="2214" spans="14:14" ht="15.75">
      <c r="N2214" s="144">
        <f t="shared" si="73"/>
        <v>0</v>
      </c>
    </row>
    <row r="2215" spans="14:14" ht="15.75">
      <c r="N2215" s="144">
        <f t="shared" si="73"/>
        <v>0</v>
      </c>
    </row>
    <row r="2216" spans="14:14" ht="15.75">
      <c r="N2216" s="144">
        <f t="shared" si="73"/>
        <v>0</v>
      </c>
    </row>
    <row r="2217" spans="14:14" ht="15.75">
      <c r="N2217" s="144">
        <f t="shared" ref="N2217:N2280" si="74">C2217+F2217</f>
        <v>0</v>
      </c>
    </row>
    <row r="2218" spans="14:14" ht="15.75">
      <c r="N2218" s="144">
        <f t="shared" si="74"/>
        <v>0</v>
      </c>
    </row>
    <row r="2219" spans="14:14" ht="15.75">
      <c r="N2219" s="144">
        <f t="shared" si="74"/>
        <v>0</v>
      </c>
    </row>
    <row r="2220" spans="14:14" ht="15.75">
      <c r="N2220" s="144">
        <f t="shared" si="74"/>
        <v>0</v>
      </c>
    </row>
    <row r="2221" spans="14:14" ht="15.75">
      <c r="N2221" s="144">
        <f t="shared" si="74"/>
        <v>0</v>
      </c>
    </row>
    <row r="2222" spans="14:14" ht="15.75">
      <c r="N2222" s="144">
        <f t="shared" si="74"/>
        <v>0</v>
      </c>
    </row>
    <row r="2223" spans="14:14" ht="15.75">
      <c r="N2223" s="144">
        <f t="shared" si="74"/>
        <v>0</v>
      </c>
    </row>
    <row r="2224" spans="14:14" ht="15.75">
      <c r="N2224" s="144">
        <f t="shared" si="74"/>
        <v>0</v>
      </c>
    </row>
    <row r="2225" spans="14:14" ht="15.75">
      <c r="N2225" s="144">
        <f t="shared" si="74"/>
        <v>0</v>
      </c>
    </row>
    <row r="2226" spans="14:14" ht="15.75">
      <c r="N2226" s="144">
        <f t="shared" si="74"/>
        <v>0</v>
      </c>
    </row>
    <row r="2227" spans="14:14" ht="15.75">
      <c r="N2227" s="144">
        <f t="shared" si="74"/>
        <v>0</v>
      </c>
    </row>
    <row r="2228" spans="14:14" ht="15.75">
      <c r="N2228" s="144">
        <f t="shared" si="74"/>
        <v>0</v>
      </c>
    </row>
    <row r="2229" spans="14:14" ht="15.75">
      <c r="N2229" s="144">
        <f t="shared" si="74"/>
        <v>0</v>
      </c>
    </row>
    <row r="2230" spans="14:14" ht="15.75">
      <c r="N2230" s="144">
        <f t="shared" si="74"/>
        <v>0</v>
      </c>
    </row>
    <row r="2231" spans="14:14" ht="15.75">
      <c r="N2231" s="144">
        <f t="shared" si="74"/>
        <v>0</v>
      </c>
    </row>
    <row r="2232" spans="14:14" ht="15.75">
      <c r="N2232" s="144">
        <f t="shared" si="74"/>
        <v>0</v>
      </c>
    </row>
    <row r="2233" spans="14:14" ht="15.75">
      <c r="N2233" s="144">
        <f t="shared" si="74"/>
        <v>0</v>
      </c>
    </row>
    <row r="2234" spans="14:14" ht="15.75">
      <c r="N2234" s="144">
        <f t="shared" si="74"/>
        <v>0</v>
      </c>
    </row>
    <row r="2235" spans="14:14" ht="15.75">
      <c r="N2235" s="144">
        <f t="shared" si="74"/>
        <v>0</v>
      </c>
    </row>
    <row r="2236" spans="14:14" ht="15.75">
      <c r="N2236" s="144">
        <f t="shared" si="74"/>
        <v>0</v>
      </c>
    </row>
    <row r="2237" spans="14:14" ht="15.75">
      <c r="N2237" s="144">
        <f t="shared" si="74"/>
        <v>0</v>
      </c>
    </row>
    <row r="2238" spans="14:14" ht="15.75">
      <c r="N2238" s="144">
        <f t="shared" si="74"/>
        <v>0</v>
      </c>
    </row>
    <row r="2239" spans="14:14" ht="15.75">
      <c r="N2239" s="144">
        <f t="shared" si="74"/>
        <v>0</v>
      </c>
    </row>
    <row r="2240" spans="14:14" ht="15.75">
      <c r="N2240" s="144">
        <f t="shared" si="74"/>
        <v>0</v>
      </c>
    </row>
    <row r="2241" spans="14:14" ht="15.75">
      <c r="N2241" s="144">
        <f t="shared" si="74"/>
        <v>0</v>
      </c>
    </row>
    <row r="2242" spans="14:14" ht="15.75">
      <c r="N2242" s="144">
        <f t="shared" si="74"/>
        <v>0</v>
      </c>
    </row>
    <row r="2243" spans="14:14" ht="15.75">
      <c r="N2243" s="144">
        <f t="shared" si="74"/>
        <v>0</v>
      </c>
    </row>
    <row r="2244" spans="14:14" ht="15.75">
      <c r="N2244" s="144">
        <f t="shared" si="74"/>
        <v>0</v>
      </c>
    </row>
    <row r="2245" spans="14:14" ht="15.75">
      <c r="N2245" s="144">
        <f t="shared" si="74"/>
        <v>0</v>
      </c>
    </row>
    <row r="2246" spans="14:14" ht="15.75">
      <c r="N2246" s="144">
        <f t="shared" si="74"/>
        <v>0</v>
      </c>
    </row>
    <row r="2247" spans="14:14" ht="15.75">
      <c r="N2247" s="144">
        <f t="shared" si="74"/>
        <v>0</v>
      </c>
    </row>
    <row r="2248" spans="14:14" ht="15.75">
      <c r="N2248" s="144">
        <f t="shared" si="74"/>
        <v>0</v>
      </c>
    </row>
    <row r="2249" spans="14:14" ht="15.75">
      <c r="N2249" s="144">
        <f t="shared" si="74"/>
        <v>0</v>
      </c>
    </row>
    <row r="2250" spans="14:14" ht="15.75">
      <c r="N2250" s="144">
        <f t="shared" si="74"/>
        <v>0</v>
      </c>
    </row>
    <row r="2251" spans="14:14" ht="15.75">
      <c r="N2251" s="144">
        <f t="shared" si="74"/>
        <v>0</v>
      </c>
    </row>
    <row r="2252" spans="14:14" ht="15.75">
      <c r="N2252" s="144">
        <f t="shared" si="74"/>
        <v>0</v>
      </c>
    </row>
    <row r="2253" spans="14:14" ht="15.75">
      <c r="N2253" s="144">
        <f t="shared" si="74"/>
        <v>0</v>
      </c>
    </row>
    <row r="2254" spans="14:14" ht="15.75">
      <c r="N2254" s="144">
        <f t="shared" si="74"/>
        <v>0</v>
      </c>
    </row>
    <row r="2255" spans="14:14" ht="15.75">
      <c r="N2255" s="144">
        <f t="shared" si="74"/>
        <v>0</v>
      </c>
    </row>
    <row r="2256" spans="14:14" ht="15.75">
      <c r="N2256" s="144">
        <f t="shared" si="74"/>
        <v>0</v>
      </c>
    </row>
    <row r="2257" spans="14:14" ht="15.75">
      <c r="N2257" s="144">
        <f t="shared" si="74"/>
        <v>0</v>
      </c>
    </row>
    <row r="2258" spans="14:14" ht="15.75">
      <c r="N2258" s="144">
        <f t="shared" si="74"/>
        <v>0</v>
      </c>
    </row>
    <row r="2259" spans="14:14" ht="15.75">
      <c r="N2259" s="144">
        <f t="shared" si="74"/>
        <v>0</v>
      </c>
    </row>
    <row r="2260" spans="14:14" ht="15.75">
      <c r="N2260" s="144">
        <f t="shared" si="74"/>
        <v>0</v>
      </c>
    </row>
    <row r="2261" spans="14:14" ht="15.75">
      <c r="N2261" s="144">
        <f t="shared" si="74"/>
        <v>0</v>
      </c>
    </row>
    <row r="2262" spans="14:14" ht="15.75">
      <c r="N2262" s="144">
        <f t="shared" si="74"/>
        <v>0</v>
      </c>
    </row>
    <row r="2263" spans="14:14" ht="15.75">
      <c r="N2263" s="144">
        <f t="shared" si="74"/>
        <v>0</v>
      </c>
    </row>
    <row r="2264" spans="14:14" ht="15.75">
      <c r="N2264" s="144">
        <f t="shared" si="74"/>
        <v>0</v>
      </c>
    </row>
    <row r="2265" spans="14:14" ht="15.75">
      <c r="N2265" s="144">
        <f t="shared" si="74"/>
        <v>0</v>
      </c>
    </row>
    <row r="2266" spans="14:14" ht="15.75">
      <c r="N2266" s="144">
        <f t="shared" si="74"/>
        <v>0</v>
      </c>
    </row>
    <row r="2267" spans="14:14" ht="15.75">
      <c r="N2267" s="144">
        <f t="shared" si="74"/>
        <v>0</v>
      </c>
    </row>
    <row r="2268" spans="14:14" ht="15.75">
      <c r="N2268" s="144">
        <f t="shared" si="74"/>
        <v>0</v>
      </c>
    </row>
    <row r="2269" spans="14:14" ht="15.75">
      <c r="N2269" s="144">
        <f t="shared" si="74"/>
        <v>0</v>
      </c>
    </row>
    <row r="2270" spans="14:14" ht="15.75">
      <c r="N2270" s="144">
        <f t="shared" si="74"/>
        <v>0</v>
      </c>
    </row>
    <row r="2271" spans="14:14" ht="15.75">
      <c r="N2271" s="144">
        <f t="shared" si="74"/>
        <v>0</v>
      </c>
    </row>
    <row r="2272" spans="14:14" ht="15.75">
      <c r="N2272" s="144">
        <f t="shared" si="74"/>
        <v>0</v>
      </c>
    </row>
    <row r="2273" spans="14:14" ht="15.75">
      <c r="N2273" s="144">
        <f t="shared" si="74"/>
        <v>0</v>
      </c>
    </row>
    <row r="2274" spans="14:14" ht="15.75">
      <c r="N2274" s="144">
        <f t="shared" si="74"/>
        <v>0</v>
      </c>
    </row>
    <row r="2275" spans="14:14" ht="15.75">
      <c r="N2275" s="144">
        <f t="shared" si="74"/>
        <v>0</v>
      </c>
    </row>
    <row r="2276" spans="14:14" ht="15.75">
      <c r="N2276" s="144">
        <f t="shared" si="74"/>
        <v>0</v>
      </c>
    </row>
    <row r="2277" spans="14:14" ht="15.75">
      <c r="N2277" s="144">
        <f t="shared" si="74"/>
        <v>0</v>
      </c>
    </row>
    <row r="2278" spans="14:14" ht="15.75">
      <c r="N2278" s="144">
        <f t="shared" si="74"/>
        <v>0</v>
      </c>
    </row>
    <row r="2279" spans="14:14" ht="15.75">
      <c r="N2279" s="144">
        <f t="shared" si="74"/>
        <v>0</v>
      </c>
    </row>
    <row r="2280" spans="14:14" ht="15.75">
      <c r="N2280" s="144">
        <f t="shared" si="74"/>
        <v>0</v>
      </c>
    </row>
    <row r="2281" spans="14:14" ht="15.75">
      <c r="N2281" s="144">
        <f t="shared" ref="N2281:N2344" si="75">C2281+F2281</f>
        <v>0</v>
      </c>
    </row>
    <row r="2282" spans="14:14" ht="15.75">
      <c r="N2282" s="144">
        <f t="shared" si="75"/>
        <v>0</v>
      </c>
    </row>
    <row r="2283" spans="14:14" ht="15.75">
      <c r="N2283" s="144">
        <f t="shared" si="75"/>
        <v>0</v>
      </c>
    </row>
    <row r="2284" spans="14:14" ht="15.75">
      <c r="N2284" s="144">
        <f t="shared" si="75"/>
        <v>0</v>
      </c>
    </row>
    <row r="2285" spans="14:14" ht="15.75">
      <c r="N2285" s="144">
        <f t="shared" si="75"/>
        <v>0</v>
      </c>
    </row>
    <row r="2286" spans="14:14" ht="15.75">
      <c r="N2286" s="144">
        <f t="shared" si="75"/>
        <v>0</v>
      </c>
    </row>
    <row r="2287" spans="14:14" ht="15.75">
      <c r="N2287" s="144">
        <f t="shared" si="75"/>
        <v>0</v>
      </c>
    </row>
    <row r="2288" spans="14:14" ht="15.75">
      <c r="N2288" s="144">
        <f t="shared" si="75"/>
        <v>0</v>
      </c>
    </row>
    <row r="2289" spans="14:14" ht="15.75">
      <c r="N2289" s="144">
        <f t="shared" si="75"/>
        <v>0</v>
      </c>
    </row>
    <row r="2290" spans="14:14" ht="15.75">
      <c r="N2290" s="144">
        <f t="shared" si="75"/>
        <v>0</v>
      </c>
    </row>
    <row r="2291" spans="14:14" ht="15.75">
      <c r="N2291" s="144">
        <f t="shared" si="75"/>
        <v>0</v>
      </c>
    </row>
    <row r="2292" spans="14:14" ht="15.75">
      <c r="N2292" s="144">
        <f t="shared" si="75"/>
        <v>0</v>
      </c>
    </row>
    <row r="2293" spans="14:14" ht="15.75">
      <c r="N2293" s="144">
        <f t="shared" si="75"/>
        <v>0</v>
      </c>
    </row>
    <row r="2294" spans="14:14" ht="15.75">
      <c r="N2294" s="144">
        <f t="shared" si="75"/>
        <v>0</v>
      </c>
    </row>
    <row r="2295" spans="14:14" ht="15.75">
      <c r="N2295" s="144">
        <f t="shared" si="75"/>
        <v>0</v>
      </c>
    </row>
    <row r="2296" spans="14:14" ht="15.75">
      <c r="N2296" s="144">
        <f t="shared" si="75"/>
        <v>0</v>
      </c>
    </row>
    <row r="2297" spans="14:14" ht="15.75">
      <c r="N2297" s="144">
        <f t="shared" si="75"/>
        <v>0</v>
      </c>
    </row>
    <row r="2298" spans="14:14" ht="15.75">
      <c r="N2298" s="144">
        <f t="shared" si="75"/>
        <v>0</v>
      </c>
    </row>
    <row r="2299" spans="14:14" ht="15.75">
      <c r="N2299" s="144">
        <f t="shared" si="75"/>
        <v>0</v>
      </c>
    </row>
    <row r="2300" spans="14:14" ht="15.75">
      <c r="N2300" s="144">
        <f t="shared" si="75"/>
        <v>0</v>
      </c>
    </row>
    <row r="2301" spans="14:14" ht="15.75">
      <c r="N2301" s="144">
        <f t="shared" si="75"/>
        <v>0</v>
      </c>
    </row>
    <row r="2302" spans="14:14" ht="15.75">
      <c r="N2302" s="144">
        <f t="shared" si="75"/>
        <v>0</v>
      </c>
    </row>
    <row r="2303" spans="14:14" ht="15.75">
      <c r="N2303" s="144">
        <f t="shared" si="75"/>
        <v>0</v>
      </c>
    </row>
    <row r="2304" spans="14:14" ht="15.75">
      <c r="N2304" s="144">
        <f t="shared" si="75"/>
        <v>0</v>
      </c>
    </row>
    <row r="2305" spans="14:14" ht="15.75">
      <c r="N2305" s="144">
        <f t="shared" si="75"/>
        <v>0</v>
      </c>
    </row>
    <row r="2306" spans="14:14" ht="15.75">
      <c r="N2306" s="144">
        <f t="shared" si="75"/>
        <v>0</v>
      </c>
    </row>
    <row r="2307" spans="14:14" ht="15.75">
      <c r="N2307" s="144">
        <f t="shared" si="75"/>
        <v>0</v>
      </c>
    </row>
    <row r="2308" spans="14:14" ht="15.75">
      <c r="N2308" s="144">
        <f t="shared" si="75"/>
        <v>0</v>
      </c>
    </row>
    <row r="2309" spans="14:14" ht="15.75">
      <c r="N2309" s="144">
        <f t="shared" si="75"/>
        <v>0</v>
      </c>
    </row>
    <row r="2310" spans="14:14" ht="15.75">
      <c r="N2310" s="144">
        <f t="shared" si="75"/>
        <v>0</v>
      </c>
    </row>
    <row r="2311" spans="14:14" ht="15.75">
      <c r="N2311" s="144">
        <f t="shared" si="75"/>
        <v>0</v>
      </c>
    </row>
    <row r="2312" spans="14:14" ht="15.75">
      <c r="N2312" s="144">
        <f t="shared" si="75"/>
        <v>0</v>
      </c>
    </row>
    <row r="2313" spans="14:14" ht="15.75">
      <c r="N2313" s="144">
        <f t="shared" si="75"/>
        <v>0</v>
      </c>
    </row>
    <row r="2314" spans="14:14" ht="15.75">
      <c r="N2314" s="144">
        <f t="shared" si="75"/>
        <v>0</v>
      </c>
    </row>
    <row r="2315" spans="14:14" ht="15.75">
      <c r="N2315" s="144">
        <f t="shared" si="75"/>
        <v>0</v>
      </c>
    </row>
    <row r="2316" spans="14:14" ht="15.75">
      <c r="N2316" s="144">
        <f t="shared" si="75"/>
        <v>0</v>
      </c>
    </row>
    <row r="2317" spans="14:14" ht="15.75">
      <c r="N2317" s="144">
        <f t="shared" si="75"/>
        <v>0</v>
      </c>
    </row>
    <row r="2318" spans="14:14" ht="15.75">
      <c r="N2318" s="144">
        <f t="shared" si="75"/>
        <v>0</v>
      </c>
    </row>
    <row r="2319" spans="14:14" ht="15.75">
      <c r="N2319" s="144">
        <f t="shared" si="75"/>
        <v>0</v>
      </c>
    </row>
    <row r="2320" spans="14:14" ht="15.75">
      <c r="N2320" s="144">
        <f t="shared" si="75"/>
        <v>0</v>
      </c>
    </row>
    <row r="2321" spans="14:14" ht="15.75">
      <c r="N2321" s="144">
        <f t="shared" si="75"/>
        <v>0</v>
      </c>
    </row>
    <row r="2322" spans="14:14" ht="15.75">
      <c r="N2322" s="144">
        <f t="shared" si="75"/>
        <v>0</v>
      </c>
    </row>
    <row r="2323" spans="14:14" ht="15.75">
      <c r="N2323" s="144">
        <f t="shared" si="75"/>
        <v>0</v>
      </c>
    </row>
    <row r="2324" spans="14:14" ht="15.75">
      <c r="N2324" s="144">
        <f t="shared" si="75"/>
        <v>0</v>
      </c>
    </row>
    <row r="2325" spans="14:14" ht="15.75">
      <c r="N2325" s="144">
        <f t="shared" si="75"/>
        <v>0</v>
      </c>
    </row>
    <row r="2326" spans="14:14" ht="15.75">
      <c r="N2326" s="144">
        <f t="shared" si="75"/>
        <v>0</v>
      </c>
    </row>
    <row r="2327" spans="14:14" ht="15.75">
      <c r="N2327" s="144">
        <f t="shared" si="75"/>
        <v>0</v>
      </c>
    </row>
    <row r="2328" spans="14:14" ht="15.75">
      <c r="N2328" s="144">
        <f t="shared" si="75"/>
        <v>0</v>
      </c>
    </row>
    <row r="2329" spans="14:14" ht="15.75">
      <c r="N2329" s="144">
        <f t="shared" si="75"/>
        <v>0</v>
      </c>
    </row>
    <row r="2330" spans="14:14" ht="15.75">
      <c r="N2330" s="144">
        <f t="shared" si="75"/>
        <v>0</v>
      </c>
    </row>
    <row r="2331" spans="14:14" ht="15.75">
      <c r="N2331" s="144">
        <f t="shared" si="75"/>
        <v>0</v>
      </c>
    </row>
    <row r="2332" spans="14:14" ht="15.75">
      <c r="N2332" s="144">
        <f t="shared" si="75"/>
        <v>0</v>
      </c>
    </row>
    <row r="2333" spans="14:14" ht="15.75">
      <c r="N2333" s="144">
        <f t="shared" si="75"/>
        <v>0</v>
      </c>
    </row>
    <row r="2334" spans="14:14" ht="15.75">
      <c r="N2334" s="144">
        <f t="shared" si="75"/>
        <v>0</v>
      </c>
    </row>
    <row r="2335" spans="14:14" ht="15.75">
      <c r="N2335" s="144">
        <f t="shared" si="75"/>
        <v>0</v>
      </c>
    </row>
    <row r="2336" spans="14:14" ht="15.75">
      <c r="N2336" s="144">
        <f t="shared" si="75"/>
        <v>0</v>
      </c>
    </row>
    <row r="2337" spans="14:14" ht="15.75">
      <c r="N2337" s="144">
        <f t="shared" si="75"/>
        <v>0</v>
      </c>
    </row>
    <row r="2338" spans="14:14" ht="15.75">
      <c r="N2338" s="144">
        <f t="shared" si="75"/>
        <v>0</v>
      </c>
    </row>
    <row r="2339" spans="14:14" ht="15.75">
      <c r="N2339" s="144">
        <f t="shared" si="75"/>
        <v>0</v>
      </c>
    </row>
    <row r="2340" spans="14:14" ht="15.75">
      <c r="N2340" s="144">
        <f t="shared" si="75"/>
        <v>0</v>
      </c>
    </row>
    <row r="2341" spans="14:14" ht="15.75">
      <c r="N2341" s="144">
        <f t="shared" si="75"/>
        <v>0</v>
      </c>
    </row>
    <row r="2342" spans="14:14" ht="15.75">
      <c r="N2342" s="144">
        <f t="shared" si="75"/>
        <v>0</v>
      </c>
    </row>
    <row r="2343" spans="14:14" ht="15.75">
      <c r="N2343" s="144">
        <f t="shared" si="75"/>
        <v>0</v>
      </c>
    </row>
    <row r="2344" spans="14:14" ht="15.75">
      <c r="N2344" s="144">
        <f t="shared" si="75"/>
        <v>0</v>
      </c>
    </row>
    <row r="2345" spans="14:14" ht="15.75">
      <c r="N2345" s="144">
        <f t="shared" ref="N2345:N2408" si="76">C2345+F2345</f>
        <v>0</v>
      </c>
    </row>
    <row r="2346" spans="14:14" ht="15.75">
      <c r="N2346" s="144">
        <f t="shared" si="76"/>
        <v>0</v>
      </c>
    </row>
    <row r="2347" spans="14:14" ht="15.75">
      <c r="N2347" s="144">
        <f t="shared" si="76"/>
        <v>0</v>
      </c>
    </row>
    <row r="2348" spans="14:14" ht="15.75">
      <c r="N2348" s="144">
        <f t="shared" si="76"/>
        <v>0</v>
      </c>
    </row>
    <row r="2349" spans="14:14" ht="15.75">
      <c r="N2349" s="144">
        <f t="shared" si="76"/>
        <v>0</v>
      </c>
    </row>
    <row r="2350" spans="14:14" ht="15.75">
      <c r="N2350" s="144">
        <f t="shared" si="76"/>
        <v>0</v>
      </c>
    </row>
    <row r="2351" spans="14:14" ht="15.75">
      <c r="N2351" s="144">
        <f t="shared" si="76"/>
        <v>0</v>
      </c>
    </row>
    <row r="2352" spans="14:14" ht="15.75">
      <c r="N2352" s="144">
        <f t="shared" si="76"/>
        <v>0</v>
      </c>
    </row>
    <row r="2353" spans="14:14" ht="15.75">
      <c r="N2353" s="144">
        <f t="shared" si="76"/>
        <v>0</v>
      </c>
    </row>
    <row r="2354" spans="14:14" ht="15.75">
      <c r="N2354" s="144">
        <f t="shared" si="76"/>
        <v>0</v>
      </c>
    </row>
    <row r="2355" spans="14:14" ht="15.75">
      <c r="N2355" s="144">
        <f t="shared" si="76"/>
        <v>0</v>
      </c>
    </row>
    <row r="2356" spans="14:14" ht="15.75">
      <c r="N2356" s="144">
        <f t="shared" si="76"/>
        <v>0</v>
      </c>
    </row>
    <row r="2357" spans="14:14" ht="15.75">
      <c r="N2357" s="144">
        <f t="shared" si="76"/>
        <v>0</v>
      </c>
    </row>
    <row r="2358" spans="14:14" ht="15.75">
      <c r="N2358" s="144">
        <f t="shared" si="76"/>
        <v>0</v>
      </c>
    </row>
    <row r="2359" spans="14:14" ht="15.75">
      <c r="N2359" s="144">
        <f t="shared" si="76"/>
        <v>0</v>
      </c>
    </row>
    <row r="2360" spans="14:14" ht="15.75">
      <c r="N2360" s="144">
        <f t="shared" si="76"/>
        <v>0</v>
      </c>
    </row>
    <row r="2361" spans="14:14" ht="15.75">
      <c r="N2361" s="144">
        <f t="shared" si="76"/>
        <v>0</v>
      </c>
    </row>
    <row r="2362" spans="14:14" ht="15.75">
      <c r="N2362" s="144">
        <f t="shared" si="76"/>
        <v>0</v>
      </c>
    </row>
    <row r="2363" spans="14:14" ht="15.75">
      <c r="N2363" s="144">
        <f t="shared" si="76"/>
        <v>0</v>
      </c>
    </row>
    <row r="2364" spans="14:14" ht="15.75">
      <c r="N2364" s="144">
        <f t="shared" si="76"/>
        <v>0</v>
      </c>
    </row>
    <row r="2365" spans="14:14" ht="15.75">
      <c r="N2365" s="144">
        <f t="shared" si="76"/>
        <v>0</v>
      </c>
    </row>
    <row r="2366" spans="14:14" ht="15.75">
      <c r="N2366" s="144">
        <f t="shared" si="76"/>
        <v>0</v>
      </c>
    </row>
    <row r="2367" spans="14:14" ht="15.75">
      <c r="N2367" s="144">
        <f t="shared" si="76"/>
        <v>0</v>
      </c>
    </row>
    <row r="2368" spans="14:14" ht="15.75">
      <c r="N2368" s="144">
        <f t="shared" si="76"/>
        <v>0</v>
      </c>
    </row>
    <row r="2369" spans="14:14" ht="15.75">
      <c r="N2369" s="144">
        <f t="shared" si="76"/>
        <v>0</v>
      </c>
    </row>
    <row r="2370" spans="14:14" ht="15.75">
      <c r="N2370" s="144">
        <f t="shared" si="76"/>
        <v>0</v>
      </c>
    </row>
    <row r="2371" spans="14:14" ht="15.75">
      <c r="N2371" s="144">
        <f t="shared" si="76"/>
        <v>0</v>
      </c>
    </row>
    <row r="2372" spans="14:14" ht="15.75">
      <c r="N2372" s="144">
        <f t="shared" si="76"/>
        <v>0</v>
      </c>
    </row>
    <row r="2373" spans="14:14" ht="15.75">
      <c r="N2373" s="144">
        <f t="shared" si="76"/>
        <v>0</v>
      </c>
    </row>
    <row r="2374" spans="14:14" ht="15.75">
      <c r="N2374" s="144">
        <f t="shared" si="76"/>
        <v>0</v>
      </c>
    </row>
    <row r="2375" spans="14:14" ht="15.75">
      <c r="N2375" s="144">
        <f t="shared" si="76"/>
        <v>0</v>
      </c>
    </row>
    <row r="2376" spans="14:14" ht="15.75">
      <c r="N2376" s="144">
        <f t="shared" si="76"/>
        <v>0</v>
      </c>
    </row>
    <row r="2377" spans="14:14" ht="15.75">
      <c r="N2377" s="144">
        <f t="shared" si="76"/>
        <v>0</v>
      </c>
    </row>
    <row r="2378" spans="14:14" ht="15.75">
      <c r="N2378" s="144">
        <f t="shared" si="76"/>
        <v>0</v>
      </c>
    </row>
    <row r="2379" spans="14:14" ht="15.75">
      <c r="N2379" s="144">
        <f t="shared" si="76"/>
        <v>0</v>
      </c>
    </row>
    <row r="2380" spans="14:14" ht="15.75">
      <c r="N2380" s="144">
        <f t="shared" si="76"/>
        <v>0</v>
      </c>
    </row>
    <row r="2381" spans="14:14" ht="15.75">
      <c r="N2381" s="144">
        <f t="shared" si="76"/>
        <v>0</v>
      </c>
    </row>
    <row r="2382" spans="14:14" ht="15.75">
      <c r="N2382" s="144">
        <f t="shared" si="76"/>
        <v>0</v>
      </c>
    </row>
    <row r="2383" spans="14:14" ht="15.75">
      <c r="N2383" s="144">
        <f t="shared" si="76"/>
        <v>0</v>
      </c>
    </row>
    <row r="2384" spans="14:14" ht="15.75">
      <c r="N2384" s="144">
        <f t="shared" si="76"/>
        <v>0</v>
      </c>
    </row>
    <row r="2385" spans="14:14" ht="15.75">
      <c r="N2385" s="144">
        <f t="shared" si="76"/>
        <v>0</v>
      </c>
    </row>
    <row r="2386" spans="14:14" ht="15.75">
      <c r="N2386" s="144">
        <f t="shared" si="76"/>
        <v>0</v>
      </c>
    </row>
    <row r="2387" spans="14:14" ht="15.75">
      <c r="N2387" s="144">
        <f t="shared" si="76"/>
        <v>0</v>
      </c>
    </row>
    <row r="2388" spans="14:14" ht="15.75">
      <c r="N2388" s="144">
        <f t="shared" si="76"/>
        <v>0</v>
      </c>
    </row>
    <row r="2389" spans="14:14" ht="15.75">
      <c r="N2389" s="144">
        <f t="shared" si="76"/>
        <v>0</v>
      </c>
    </row>
    <row r="2390" spans="14:14" ht="15.75">
      <c r="N2390" s="144">
        <f t="shared" si="76"/>
        <v>0</v>
      </c>
    </row>
    <row r="2391" spans="14:14" ht="15.75">
      <c r="N2391" s="144">
        <f t="shared" si="76"/>
        <v>0</v>
      </c>
    </row>
    <row r="2392" spans="14:14" ht="15.75">
      <c r="N2392" s="144">
        <f t="shared" si="76"/>
        <v>0</v>
      </c>
    </row>
    <row r="2393" spans="14:14" ht="15.75">
      <c r="N2393" s="144">
        <f t="shared" si="76"/>
        <v>0</v>
      </c>
    </row>
    <row r="2394" spans="14:14" ht="15.75">
      <c r="N2394" s="144">
        <f t="shared" si="76"/>
        <v>0</v>
      </c>
    </row>
    <row r="2395" spans="14:14" ht="15.75">
      <c r="N2395" s="144">
        <f t="shared" si="76"/>
        <v>0</v>
      </c>
    </row>
    <row r="2396" spans="14:14" ht="15.75">
      <c r="N2396" s="144">
        <f t="shared" si="76"/>
        <v>0</v>
      </c>
    </row>
    <row r="2397" spans="14:14" ht="15.75">
      <c r="N2397" s="144">
        <f t="shared" si="76"/>
        <v>0</v>
      </c>
    </row>
    <row r="2398" spans="14:14" ht="15.75">
      <c r="N2398" s="144">
        <f t="shared" si="76"/>
        <v>0</v>
      </c>
    </row>
    <row r="2399" spans="14:14" ht="15.75">
      <c r="N2399" s="144">
        <f t="shared" si="76"/>
        <v>0</v>
      </c>
    </row>
    <row r="2400" spans="14:14" ht="15.75">
      <c r="N2400" s="144">
        <f t="shared" si="76"/>
        <v>0</v>
      </c>
    </row>
    <row r="2401" spans="14:14" ht="15.75">
      <c r="N2401" s="144">
        <f t="shared" si="76"/>
        <v>0</v>
      </c>
    </row>
    <row r="2402" spans="14:14" ht="15.75">
      <c r="N2402" s="144">
        <f t="shared" si="76"/>
        <v>0</v>
      </c>
    </row>
    <row r="2403" spans="14:14" ht="15.75">
      <c r="N2403" s="144">
        <f t="shared" si="76"/>
        <v>0</v>
      </c>
    </row>
    <row r="2404" spans="14:14" ht="15.75">
      <c r="N2404" s="144">
        <f t="shared" si="76"/>
        <v>0</v>
      </c>
    </row>
    <row r="2405" spans="14:14" ht="15.75">
      <c r="N2405" s="144">
        <f t="shared" si="76"/>
        <v>0</v>
      </c>
    </row>
    <row r="2406" spans="14:14" ht="15.75">
      <c r="N2406" s="144">
        <f t="shared" si="76"/>
        <v>0</v>
      </c>
    </row>
    <row r="2407" spans="14:14" ht="15.75">
      <c r="N2407" s="144">
        <f t="shared" si="76"/>
        <v>0</v>
      </c>
    </row>
    <row r="2408" spans="14:14" ht="15.75">
      <c r="N2408" s="144">
        <f t="shared" si="76"/>
        <v>0</v>
      </c>
    </row>
    <row r="2409" spans="14:14" ht="15.75">
      <c r="N2409" s="144">
        <f t="shared" ref="N2409:N2472" si="77">C2409+F2409</f>
        <v>0</v>
      </c>
    </row>
    <row r="2410" spans="14:14" ht="15.75">
      <c r="N2410" s="144">
        <f t="shared" si="77"/>
        <v>0</v>
      </c>
    </row>
    <row r="2411" spans="14:14" ht="15.75">
      <c r="N2411" s="144">
        <f t="shared" si="77"/>
        <v>0</v>
      </c>
    </row>
    <row r="2412" spans="14:14" ht="15.75">
      <c r="N2412" s="144">
        <f t="shared" si="77"/>
        <v>0</v>
      </c>
    </row>
    <row r="2413" spans="14:14" ht="15.75">
      <c r="N2413" s="144">
        <f t="shared" si="77"/>
        <v>0</v>
      </c>
    </row>
    <row r="2414" spans="14:14" ht="15.75">
      <c r="N2414" s="144">
        <f t="shared" si="77"/>
        <v>0</v>
      </c>
    </row>
    <row r="2415" spans="14:14" ht="15.75">
      <c r="N2415" s="144">
        <f t="shared" si="77"/>
        <v>0</v>
      </c>
    </row>
    <row r="2416" spans="14:14" ht="15.75">
      <c r="N2416" s="144">
        <f t="shared" si="77"/>
        <v>0</v>
      </c>
    </row>
    <row r="2417" spans="14:14" ht="15.75">
      <c r="N2417" s="144">
        <f t="shared" si="77"/>
        <v>0</v>
      </c>
    </row>
    <row r="2418" spans="14:14" ht="15.75">
      <c r="N2418" s="144">
        <f t="shared" si="77"/>
        <v>0</v>
      </c>
    </row>
    <row r="2419" spans="14:14" ht="15.75">
      <c r="N2419" s="144">
        <f t="shared" si="77"/>
        <v>0</v>
      </c>
    </row>
    <row r="2420" spans="14:14" ht="15.75">
      <c r="N2420" s="144">
        <f t="shared" si="77"/>
        <v>0</v>
      </c>
    </row>
    <row r="2421" spans="14:14" ht="15.75">
      <c r="N2421" s="144">
        <f t="shared" si="77"/>
        <v>0</v>
      </c>
    </row>
    <row r="2422" spans="14:14" ht="15.75">
      <c r="N2422" s="144">
        <f t="shared" si="77"/>
        <v>0</v>
      </c>
    </row>
    <row r="2423" spans="14:14" ht="15.75">
      <c r="N2423" s="144">
        <f t="shared" si="77"/>
        <v>0</v>
      </c>
    </row>
    <row r="2424" spans="14:14" ht="15.75">
      <c r="N2424" s="144">
        <f t="shared" si="77"/>
        <v>0</v>
      </c>
    </row>
    <row r="2425" spans="14:14" ht="15.75">
      <c r="N2425" s="144">
        <f t="shared" si="77"/>
        <v>0</v>
      </c>
    </row>
    <row r="2426" spans="14:14" ht="15.75">
      <c r="N2426" s="144">
        <f t="shared" si="77"/>
        <v>0</v>
      </c>
    </row>
    <row r="2427" spans="14:14" ht="15.75">
      <c r="N2427" s="144">
        <f t="shared" si="77"/>
        <v>0</v>
      </c>
    </row>
    <row r="2428" spans="14:14" ht="15.75">
      <c r="N2428" s="144">
        <f t="shared" si="77"/>
        <v>0</v>
      </c>
    </row>
    <row r="2429" spans="14:14" ht="15.75">
      <c r="N2429" s="144">
        <f t="shared" si="77"/>
        <v>0</v>
      </c>
    </row>
    <row r="2430" spans="14:14" ht="15.75">
      <c r="N2430" s="144">
        <f t="shared" si="77"/>
        <v>0</v>
      </c>
    </row>
    <row r="2431" spans="14:14" ht="15.75">
      <c r="N2431" s="144">
        <f t="shared" si="77"/>
        <v>0</v>
      </c>
    </row>
    <row r="2432" spans="14:14" ht="15.75">
      <c r="N2432" s="144">
        <f t="shared" si="77"/>
        <v>0</v>
      </c>
    </row>
    <row r="2433" spans="14:14" ht="15.75">
      <c r="N2433" s="144">
        <f t="shared" si="77"/>
        <v>0</v>
      </c>
    </row>
    <row r="2434" spans="14:14" ht="15.75">
      <c r="N2434" s="144">
        <f t="shared" si="77"/>
        <v>0</v>
      </c>
    </row>
    <row r="2435" spans="14:14" ht="15.75">
      <c r="N2435" s="144">
        <f t="shared" si="77"/>
        <v>0</v>
      </c>
    </row>
    <row r="2436" spans="14:14" ht="15.75">
      <c r="N2436" s="144">
        <f t="shared" si="77"/>
        <v>0</v>
      </c>
    </row>
    <row r="2437" spans="14:14" ht="15.75">
      <c r="N2437" s="144">
        <f t="shared" si="77"/>
        <v>0</v>
      </c>
    </row>
    <row r="2438" spans="14:14" ht="15.75">
      <c r="N2438" s="144">
        <f t="shared" si="77"/>
        <v>0</v>
      </c>
    </row>
    <row r="2439" spans="14:14" ht="15.75">
      <c r="N2439" s="144">
        <f t="shared" si="77"/>
        <v>0</v>
      </c>
    </row>
    <row r="2440" spans="14:14" ht="15.75">
      <c r="N2440" s="144">
        <f t="shared" si="77"/>
        <v>0</v>
      </c>
    </row>
    <row r="2441" spans="14:14" ht="15.75">
      <c r="N2441" s="144">
        <f t="shared" si="77"/>
        <v>0</v>
      </c>
    </row>
    <row r="2442" spans="14:14" ht="15.75">
      <c r="N2442" s="144">
        <f t="shared" si="77"/>
        <v>0</v>
      </c>
    </row>
    <row r="2443" spans="14:14" ht="15.75">
      <c r="N2443" s="144">
        <f t="shared" si="77"/>
        <v>0</v>
      </c>
    </row>
    <row r="2444" spans="14:14" ht="15.75">
      <c r="N2444" s="144">
        <f t="shared" si="77"/>
        <v>0</v>
      </c>
    </row>
    <row r="2445" spans="14:14" ht="15.75">
      <c r="N2445" s="144">
        <f t="shared" si="77"/>
        <v>0</v>
      </c>
    </row>
    <row r="2446" spans="14:14" ht="15.75">
      <c r="N2446" s="144">
        <f t="shared" si="77"/>
        <v>0</v>
      </c>
    </row>
    <row r="2447" spans="14:14" ht="15.75">
      <c r="N2447" s="144">
        <f t="shared" si="77"/>
        <v>0</v>
      </c>
    </row>
    <row r="2448" spans="14:14" ht="15.75">
      <c r="N2448" s="144">
        <f t="shared" si="77"/>
        <v>0</v>
      </c>
    </row>
    <row r="2449" spans="14:14" ht="15.75">
      <c r="N2449" s="144">
        <f t="shared" si="77"/>
        <v>0</v>
      </c>
    </row>
    <row r="2450" spans="14:14" ht="15.75">
      <c r="N2450" s="144">
        <f t="shared" si="77"/>
        <v>0</v>
      </c>
    </row>
    <row r="2451" spans="14:14" ht="15.75">
      <c r="N2451" s="144">
        <f t="shared" si="77"/>
        <v>0</v>
      </c>
    </row>
    <row r="2452" spans="14:14" ht="15.75">
      <c r="N2452" s="144">
        <f t="shared" si="77"/>
        <v>0</v>
      </c>
    </row>
    <row r="2453" spans="14:14" ht="15.75">
      <c r="N2453" s="144">
        <f t="shared" si="77"/>
        <v>0</v>
      </c>
    </row>
    <row r="2454" spans="14:14" ht="15.75">
      <c r="N2454" s="144">
        <f t="shared" si="77"/>
        <v>0</v>
      </c>
    </row>
    <row r="2455" spans="14:14" ht="15.75">
      <c r="N2455" s="144">
        <f t="shared" si="77"/>
        <v>0</v>
      </c>
    </row>
    <row r="2456" spans="14:14" ht="15.75">
      <c r="N2456" s="144">
        <f t="shared" si="77"/>
        <v>0</v>
      </c>
    </row>
    <row r="2457" spans="14:14" ht="15.75">
      <c r="N2457" s="144">
        <f t="shared" si="77"/>
        <v>0</v>
      </c>
    </row>
    <row r="2458" spans="14:14" ht="15.75">
      <c r="N2458" s="144">
        <f t="shared" si="77"/>
        <v>0</v>
      </c>
    </row>
    <row r="2459" spans="14:14" ht="15.75">
      <c r="N2459" s="144">
        <f t="shared" si="77"/>
        <v>0</v>
      </c>
    </row>
    <row r="2460" spans="14:14" ht="15.75">
      <c r="N2460" s="144">
        <f t="shared" si="77"/>
        <v>0</v>
      </c>
    </row>
    <row r="2461" spans="14:14" ht="15.75">
      <c r="N2461" s="144">
        <f t="shared" si="77"/>
        <v>0</v>
      </c>
    </row>
    <row r="2462" spans="14:14" ht="15.75">
      <c r="N2462" s="144">
        <f t="shared" si="77"/>
        <v>0</v>
      </c>
    </row>
    <row r="2463" spans="14:14" ht="15.75">
      <c r="N2463" s="144">
        <f t="shared" si="77"/>
        <v>0</v>
      </c>
    </row>
    <row r="2464" spans="14:14" ht="15.75">
      <c r="N2464" s="144">
        <f t="shared" si="77"/>
        <v>0</v>
      </c>
    </row>
    <row r="2465" spans="14:14" ht="15.75">
      <c r="N2465" s="144">
        <f t="shared" si="77"/>
        <v>0</v>
      </c>
    </row>
    <row r="2466" spans="14:14" ht="15.75">
      <c r="N2466" s="144">
        <f t="shared" si="77"/>
        <v>0</v>
      </c>
    </row>
    <row r="2467" spans="14:14" ht="15.75">
      <c r="N2467" s="144">
        <f t="shared" si="77"/>
        <v>0</v>
      </c>
    </row>
    <row r="2468" spans="14:14" ht="15.75">
      <c r="N2468" s="144">
        <f t="shared" si="77"/>
        <v>0</v>
      </c>
    </row>
    <row r="2469" spans="14:14" ht="15.75">
      <c r="N2469" s="144">
        <f t="shared" si="77"/>
        <v>0</v>
      </c>
    </row>
    <row r="2470" spans="14:14" ht="15.75">
      <c r="N2470" s="144">
        <f t="shared" si="77"/>
        <v>0</v>
      </c>
    </row>
    <row r="2471" spans="14:14" ht="15.75">
      <c r="N2471" s="144">
        <f t="shared" si="77"/>
        <v>0</v>
      </c>
    </row>
    <row r="2472" spans="14:14" ht="15.75">
      <c r="N2472" s="144">
        <f t="shared" si="77"/>
        <v>0</v>
      </c>
    </row>
    <row r="2473" spans="14:14" ht="15.75">
      <c r="N2473" s="144">
        <f t="shared" ref="N2473:N2536" si="78">C2473+F2473</f>
        <v>0</v>
      </c>
    </row>
    <row r="2474" spans="14:14" ht="15.75">
      <c r="N2474" s="144">
        <f t="shared" si="78"/>
        <v>0</v>
      </c>
    </row>
    <row r="2475" spans="14:14" ht="15.75">
      <c r="N2475" s="144">
        <f t="shared" si="78"/>
        <v>0</v>
      </c>
    </row>
    <row r="2476" spans="14:14" ht="15.75">
      <c r="N2476" s="144">
        <f t="shared" si="78"/>
        <v>0</v>
      </c>
    </row>
    <row r="2477" spans="14:14" ht="15.75">
      <c r="N2477" s="144">
        <f t="shared" si="78"/>
        <v>0</v>
      </c>
    </row>
    <row r="2478" spans="14:14" ht="15.75">
      <c r="N2478" s="144">
        <f t="shared" si="78"/>
        <v>0</v>
      </c>
    </row>
    <row r="2479" spans="14:14" ht="15.75">
      <c r="N2479" s="144">
        <f t="shared" si="78"/>
        <v>0</v>
      </c>
    </row>
    <row r="2480" spans="14:14" ht="15.75">
      <c r="N2480" s="144">
        <f t="shared" si="78"/>
        <v>0</v>
      </c>
    </row>
    <row r="2481" spans="14:14" ht="15.75">
      <c r="N2481" s="144">
        <f t="shared" si="78"/>
        <v>0</v>
      </c>
    </row>
    <row r="2482" spans="14:14" ht="15.75">
      <c r="N2482" s="144">
        <f t="shared" si="78"/>
        <v>0</v>
      </c>
    </row>
    <row r="2483" spans="14:14" ht="15.75">
      <c r="N2483" s="144">
        <f t="shared" si="78"/>
        <v>0</v>
      </c>
    </row>
    <row r="2484" spans="14:14" ht="15.75">
      <c r="N2484" s="144">
        <f t="shared" si="78"/>
        <v>0</v>
      </c>
    </row>
    <row r="2485" spans="14:14" ht="15.75">
      <c r="N2485" s="144">
        <f t="shared" si="78"/>
        <v>0</v>
      </c>
    </row>
    <row r="2486" spans="14:14" ht="15.75">
      <c r="N2486" s="144">
        <f t="shared" si="78"/>
        <v>0</v>
      </c>
    </row>
    <row r="2487" spans="14:14" ht="15.75">
      <c r="N2487" s="144">
        <f t="shared" si="78"/>
        <v>0</v>
      </c>
    </row>
    <row r="2488" spans="14:14" ht="15.75">
      <c r="N2488" s="144">
        <f t="shared" si="78"/>
        <v>0</v>
      </c>
    </row>
    <row r="2489" spans="14:14" ht="15.75">
      <c r="N2489" s="144">
        <f t="shared" si="78"/>
        <v>0</v>
      </c>
    </row>
    <row r="2490" spans="14:14" ht="15.75">
      <c r="N2490" s="144">
        <f t="shared" si="78"/>
        <v>0</v>
      </c>
    </row>
    <row r="2491" spans="14:14" ht="15.75">
      <c r="N2491" s="144">
        <f t="shared" si="78"/>
        <v>0</v>
      </c>
    </row>
    <row r="2492" spans="14:14" ht="15.75">
      <c r="N2492" s="144">
        <f t="shared" si="78"/>
        <v>0</v>
      </c>
    </row>
    <row r="2493" spans="14:14" ht="15.75">
      <c r="N2493" s="144">
        <f t="shared" si="78"/>
        <v>0</v>
      </c>
    </row>
    <row r="2494" spans="14:14" ht="15.75">
      <c r="N2494" s="144">
        <f t="shared" si="78"/>
        <v>0</v>
      </c>
    </row>
    <row r="2495" spans="14:14" ht="15.75">
      <c r="N2495" s="144">
        <f t="shared" si="78"/>
        <v>0</v>
      </c>
    </row>
    <row r="2496" spans="14:14" ht="15.75">
      <c r="N2496" s="144">
        <f t="shared" si="78"/>
        <v>0</v>
      </c>
    </row>
    <row r="2497" spans="14:14" ht="15.75">
      <c r="N2497" s="144">
        <f t="shared" si="78"/>
        <v>0</v>
      </c>
    </row>
    <row r="2498" spans="14:14" ht="15.75">
      <c r="N2498" s="144">
        <f t="shared" si="78"/>
        <v>0</v>
      </c>
    </row>
    <row r="2499" spans="14:14" ht="15.75">
      <c r="N2499" s="144">
        <f t="shared" si="78"/>
        <v>0</v>
      </c>
    </row>
    <row r="2500" spans="14:14" ht="15.75">
      <c r="N2500" s="144">
        <f t="shared" si="78"/>
        <v>0</v>
      </c>
    </row>
    <row r="2501" spans="14:14" ht="15.75">
      <c r="N2501" s="144">
        <f t="shared" si="78"/>
        <v>0</v>
      </c>
    </row>
    <row r="2502" spans="14:14" ht="15.75">
      <c r="N2502" s="144">
        <f t="shared" si="78"/>
        <v>0</v>
      </c>
    </row>
    <row r="2503" spans="14:14" ht="15.75">
      <c r="N2503" s="144">
        <f t="shared" si="78"/>
        <v>0</v>
      </c>
    </row>
    <row r="2504" spans="14:14" ht="15.75">
      <c r="N2504" s="144">
        <f t="shared" si="78"/>
        <v>0</v>
      </c>
    </row>
    <row r="2505" spans="14:14" ht="15.75">
      <c r="N2505" s="144">
        <f t="shared" si="78"/>
        <v>0</v>
      </c>
    </row>
    <row r="2506" spans="14:14" ht="15.75">
      <c r="N2506" s="144">
        <f t="shared" si="78"/>
        <v>0</v>
      </c>
    </row>
    <row r="2507" spans="14:14" ht="15.75">
      <c r="N2507" s="144">
        <f t="shared" si="78"/>
        <v>0</v>
      </c>
    </row>
    <row r="2508" spans="14:14" ht="15.75">
      <c r="N2508" s="144">
        <f t="shared" si="78"/>
        <v>0</v>
      </c>
    </row>
    <row r="2509" spans="14:14" ht="15.75">
      <c r="N2509" s="144">
        <f t="shared" si="78"/>
        <v>0</v>
      </c>
    </row>
    <row r="2510" spans="14:14" ht="15.75">
      <c r="N2510" s="144">
        <f t="shared" si="78"/>
        <v>0</v>
      </c>
    </row>
    <row r="2511" spans="14:14" ht="15.75">
      <c r="N2511" s="144">
        <f t="shared" si="78"/>
        <v>0</v>
      </c>
    </row>
    <row r="2512" spans="14:14" ht="15.75">
      <c r="N2512" s="144">
        <f t="shared" si="78"/>
        <v>0</v>
      </c>
    </row>
    <row r="2513" spans="14:14" ht="15.75">
      <c r="N2513" s="144">
        <f t="shared" si="78"/>
        <v>0</v>
      </c>
    </row>
    <row r="2514" spans="14:14" ht="15.75">
      <c r="N2514" s="144">
        <f t="shared" si="78"/>
        <v>0</v>
      </c>
    </row>
    <row r="2515" spans="14:14" ht="15.75">
      <c r="N2515" s="144">
        <f t="shared" si="78"/>
        <v>0</v>
      </c>
    </row>
    <row r="2516" spans="14:14" ht="15.75">
      <c r="N2516" s="144">
        <f t="shared" si="78"/>
        <v>0</v>
      </c>
    </row>
    <row r="2517" spans="14:14" ht="15.75">
      <c r="N2517" s="144">
        <f t="shared" si="78"/>
        <v>0</v>
      </c>
    </row>
    <row r="2518" spans="14:14" ht="15.75">
      <c r="N2518" s="144">
        <f t="shared" si="78"/>
        <v>0</v>
      </c>
    </row>
    <row r="2519" spans="14:14" ht="15.75">
      <c r="N2519" s="144">
        <f t="shared" si="78"/>
        <v>0</v>
      </c>
    </row>
    <row r="2520" spans="14:14" ht="15.75">
      <c r="N2520" s="144">
        <f t="shared" si="78"/>
        <v>0</v>
      </c>
    </row>
    <row r="2521" spans="14:14" ht="15.75">
      <c r="N2521" s="144">
        <f t="shared" si="78"/>
        <v>0</v>
      </c>
    </row>
    <row r="2522" spans="14:14" ht="15.75">
      <c r="N2522" s="144">
        <f t="shared" si="78"/>
        <v>0</v>
      </c>
    </row>
    <row r="2523" spans="14:14" ht="15.75">
      <c r="N2523" s="144">
        <f t="shared" si="78"/>
        <v>0</v>
      </c>
    </row>
    <row r="2524" spans="14:14" ht="15.75">
      <c r="N2524" s="144">
        <f t="shared" si="78"/>
        <v>0</v>
      </c>
    </row>
    <row r="2525" spans="14:14" ht="15.75">
      <c r="N2525" s="144">
        <f t="shared" si="78"/>
        <v>0</v>
      </c>
    </row>
    <row r="2526" spans="14:14" ht="15.75">
      <c r="N2526" s="144">
        <f t="shared" si="78"/>
        <v>0</v>
      </c>
    </row>
    <row r="2527" spans="14:14" ht="15.75">
      <c r="N2527" s="144">
        <f t="shared" si="78"/>
        <v>0</v>
      </c>
    </row>
    <row r="2528" spans="14:14" ht="15.75">
      <c r="N2528" s="144">
        <f t="shared" si="78"/>
        <v>0</v>
      </c>
    </row>
    <row r="2529" spans="14:14" ht="15.75">
      <c r="N2529" s="144">
        <f t="shared" si="78"/>
        <v>0</v>
      </c>
    </row>
    <row r="2530" spans="14:14" ht="15.75">
      <c r="N2530" s="144">
        <f t="shared" si="78"/>
        <v>0</v>
      </c>
    </row>
    <row r="2531" spans="14:14" ht="15.75">
      <c r="N2531" s="144">
        <f t="shared" si="78"/>
        <v>0</v>
      </c>
    </row>
    <row r="2532" spans="14:14" ht="15.75">
      <c r="N2532" s="144">
        <f t="shared" si="78"/>
        <v>0</v>
      </c>
    </row>
    <row r="2533" spans="14:14" ht="15.75">
      <c r="N2533" s="144">
        <f t="shared" si="78"/>
        <v>0</v>
      </c>
    </row>
    <row r="2534" spans="14:14" ht="15.75">
      <c r="N2534" s="144">
        <f t="shared" si="78"/>
        <v>0</v>
      </c>
    </row>
    <row r="2535" spans="14:14" ht="15.75">
      <c r="N2535" s="144">
        <f t="shared" si="78"/>
        <v>0</v>
      </c>
    </row>
    <row r="2536" spans="14:14" ht="15.75">
      <c r="N2536" s="144">
        <f t="shared" si="78"/>
        <v>0</v>
      </c>
    </row>
    <row r="2537" spans="14:14" ht="15.75">
      <c r="N2537" s="144">
        <f t="shared" ref="N2537:N2600" si="79">C2537+F2537</f>
        <v>0</v>
      </c>
    </row>
    <row r="2538" spans="14:14" ht="15.75">
      <c r="N2538" s="144">
        <f t="shared" si="79"/>
        <v>0</v>
      </c>
    </row>
    <row r="2539" spans="14:14" ht="15.75">
      <c r="N2539" s="144">
        <f t="shared" si="79"/>
        <v>0</v>
      </c>
    </row>
    <row r="2540" spans="14:14" ht="15.75">
      <c r="N2540" s="144">
        <f t="shared" si="79"/>
        <v>0</v>
      </c>
    </row>
    <row r="2541" spans="14:14" ht="15.75">
      <c r="N2541" s="144">
        <f t="shared" si="79"/>
        <v>0</v>
      </c>
    </row>
    <row r="2542" spans="14:14" ht="15.75">
      <c r="N2542" s="144">
        <f t="shared" si="79"/>
        <v>0</v>
      </c>
    </row>
    <row r="2543" spans="14:14" ht="15.75">
      <c r="N2543" s="144">
        <f t="shared" si="79"/>
        <v>0</v>
      </c>
    </row>
    <row r="2544" spans="14:14" ht="15.75">
      <c r="N2544" s="144">
        <f t="shared" si="79"/>
        <v>0</v>
      </c>
    </row>
    <row r="2545" spans="14:14" ht="15.75">
      <c r="N2545" s="144">
        <f t="shared" si="79"/>
        <v>0</v>
      </c>
    </row>
    <row r="2546" spans="14:14" ht="15.75">
      <c r="N2546" s="144">
        <f t="shared" si="79"/>
        <v>0</v>
      </c>
    </row>
    <row r="2547" spans="14:14" ht="15.75">
      <c r="N2547" s="144">
        <f t="shared" si="79"/>
        <v>0</v>
      </c>
    </row>
    <row r="2548" spans="14:14" ht="15.75">
      <c r="N2548" s="144">
        <f t="shared" si="79"/>
        <v>0</v>
      </c>
    </row>
    <row r="2549" spans="14:14" ht="15.75">
      <c r="N2549" s="144">
        <f t="shared" si="79"/>
        <v>0</v>
      </c>
    </row>
    <row r="2550" spans="14:14" ht="15.75">
      <c r="N2550" s="144">
        <f t="shared" si="79"/>
        <v>0</v>
      </c>
    </row>
    <row r="2551" spans="14:14" ht="15.75">
      <c r="N2551" s="144">
        <f t="shared" si="79"/>
        <v>0</v>
      </c>
    </row>
    <row r="2552" spans="14:14" ht="15.75">
      <c r="N2552" s="144">
        <f t="shared" si="79"/>
        <v>0</v>
      </c>
    </row>
    <row r="2553" spans="14:14" ht="15.75">
      <c r="N2553" s="144">
        <f t="shared" si="79"/>
        <v>0</v>
      </c>
    </row>
    <row r="2554" spans="14:14" ht="15.75">
      <c r="N2554" s="144">
        <f t="shared" si="79"/>
        <v>0</v>
      </c>
    </row>
    <row r="2555" spans="14:14" ht="15.75">
      <c r="N2555" s="144">
        <f t="shared" si="79"/>
        <v>0</v>
      </c>
    </row>
    <row r="2556" spans="14:14" ht="15.75">
      <c r="N2556" s="144">
        <f t="shared" si="79"/>
        <v>0</v>
      </c>
    </row>
    <row r="2557" spans="14:14" ht="15.75">
      <c r="N2557" s="144">
        <f t="shared" si="79"/>
        <v>0</v>
      </c>
    </row>
    <row r="2558" spans="14:14" ht="15.75">
      <c r="N2558" s="144">
        <f t="shared" si="79"/>
        <v>0</v>
      </c>
    </row>
    <row r="2559" spans="14:14" ht="15.75">
      <c r="N2559" s="144">
        <f t="shared" si="79"/>
        <v>0</v>
      </c>
    </row>
    <row r="2560" spans="14:14" ht="15.75">
      <c r="N2560" s="144">
        <f t="shared" si="79"/>
        <v>0</v>
      </c>
    </row>
    <row r="2561" spans="14:14" ht="15.75">
      <c r="N2561" s="144">
        <f t="shared" si="79"/>
        <v>0</v>
      </c>
    </row>
    <row r="2562" spans="14:14" ht="15.75">
      <c r="N2562" s="144">
        <f t="shared" si="79"/>
        <v>0</v>
      </c>
    </row>
    <row r="2563" spans="14:14" ht="15.75">
      <c r="N2563" s="144">
        <f t="shared" si="79"/>
        <v>0</v>
      </c>
    </row>
    <row r="2564" spans="14:14" ht="15.75">
      <c r="N2564" s="144">
        <f t="shared" si="79"/>
        <v>0</v>
      </c>
    </row>
    <row r="2565" spans="14:14" ht="15.75">
      <c r="N2565" s="144">
        <f t="shared" si="79"/>
        <v>0</v>
      </c>
    </row>
    <row r="2566" spans="14:14" ht="15.75">
      <c r="N2566" s="144">
        <f t="shared" si="79"/>
        <v>0</v>
      </c>
    </row>
    <row r="2567" spans="14:14" ht="15.75">
      <c r="N2567" s="144">
        <f t="shared" si="79"/>
        <v>0</v>
      </c>
    </row>
    <row r="2568" spans="14:14" ht="15.75">
      <c r="N2568" s="144">
        <f t="shared" si="79"/>
        <v>0</v>
      </c>
    </row>
    <row r="2569" spans="14:14" ht="15.75">
      <c r="N2569" s="144">
        <f t="shared" si="79"/>
        <v>0</v>
      </c>
    </row>
    <row r="2570" spans="14:14" ht="15.75">
      <c r="N2570" s="144">
        <f t="shared" si="79"/>
        <v>0</v>
      </c>
    </row>
    <row r="2571" spans="14:14" ht="15.75">
      <c r="N2571" s="144">
        <f t="shared" si="79"/>
        <v>0</v>
      </c>
    </row>
    <row r="2572" spans="14:14" ht="15.75">
      <c r="N2572" s="144">
        <f t="shared" si="79"/>
        <v>0</v>
      </c>
    </row>
    <row r="2573" spans="14:14" ht="15.75">
      <c r="N2573" s="144">
        <f t="shared" si="79"/>
        <v>0</v>
      </c>
    </row>
    <row r="2574" spans="14:14" ht="15.75">
      <c r="N2574" s="144">
        <f t="shared" si="79"/>
        <v>0</v>
      </c>
    </row>
    <row r="2575" spans="14:14" ht="15.75">
      <c r="N2575" s="144">
        <f t="shared" si="79"/>
        <v>0</v>
      </c>
    </row>
    <row r="2576" spans="14:14" ht="15.75">
      <c r="N2576" s="144">
        <f t="shared" si="79"/>
        <v>0</v>
      </c>
    </row>
    <row r="2577" spans="14:14" ht="15.75">
      <c r="N2577" s="144">
        <f t="shared" si="79"/>
        <v>0</v>
      </c>
    </row>
    <row r="2578" spans="14:14" ht="15.75">
      <c r="N2578" s="144">
        <f t="shared" si="79"/>
        <v>0</v>
      </c>
    </row>
    <row r="2579" spans="14:14" ht="15.75">
      <c r="N2579" s="144">
        <f t="shared" si="79"/>
        <v>0</v>
      </c>
    </row>
    <row r="2580" spans="14:14" ht="15.75">
      <c r="N2580" s="144">
        <f t="shared" si="79"/>
        <v>0</v>
      </c>
    </row>
    <row r="2581" spans="14:14" ht="15.75">
      <c r="N2581" s="144">
        <f t="shared" si="79"/>
        <v>0</v>
      </c>
    </row>
    <row r="2582" spans="14:14" ht="15.75">
      <c r="N2582" s="144">
        <f t="shared" si="79"/>
        <v>0</v>
      </c>
    </row>
    <row r="2583" spans="14:14" ht="15.75">
      <c r="N2583" s="144">
        <f t="shared" si="79"/>
        <v>0</v>
      </c>
    </row>
    <row r="2584" spans="14:14" ht="15.75">
      <c r="N2584" s="144">
        <f t="shared" si="79"/>
        <v>0</v>
      </c>
    </row>
    <row r="2585" spans="14:14" ht="15.75">
      <c r="N2585" s="144">
        <f t="shared" si="79"/>
        <v>0</v>
      </c>
    </row>
    <row r="2586" spans="14:14" ht="15.75">
      <c r="N2586" s="144">
        <f t="shared" si="79"/>
        <v>0</v>
      </c>
    </row>
    <row r="2587" spans="14:14" ht="15.75">
      <c r="N2587" s="144">
        <f t="shared" si="79"/>
        <v>0</v>
      </c>
    </row>
    <row r="2588" spans="14:14" ht="15.75">
      <c r="N2588" s="144">
        <f t="shared" si="79"/>
        <v>0</v>
      </c>
    </row>
    <row r="2589" spans="14:14" ht="15.75">
      <c r="N2589" s="144">
        <f t="shared" si="79"/>
        <v>0</v>
      </c>
    </row>
    <row r="2590" spans="14:14" ht="15.75">
      <c r="N2590" s="144">
        <f t="shared" si="79"/>
        <v>0</v>
      </c>
    </row>
    <row r="2591" spans="14:14" ht="15.75">
      <c r="N2591" s="144">
        <f t="shared" si="79"/>
        <v>0</v>
      </c>
    </row>
    <row r="2592" spans="14:14" ht="15.75">
      <c r="N2592" s="144">
        <f t="shared" si="79"/>
        <v>0</v>
      </c>
    </row>
    <row r="2593" spans="14:14" ht="15.75">
      <c r="N2593" s="144">
        <f t="shared" si="79"/>
        <v>0</v>
      </c>
    </row>
    <row r="2594" spans="14:14" ht="15.75">
      <c r="N2594" s="144">
        <f t="shared" si="79"/>
        <v>0</v>
      </c>
    </row>
    <row r="2595" spans="14:14" ht="15.75">
      <c r="N2595" s="144">
        <f t="shared" si="79"/>
        <v>0</v>
      </c>
    </row>
    <row r="2596" spans="14:14" ht="15.75">
      <c r="N2596" s="144">
        <f t="shared" si="79"/>
        <v>0</v>
      </c>
    </row>
    <row r="2597" spans="14:14" ht="15.75">
      <c r="N2597" s="144">
        <f t="shared" si="79"/>
        <v>0</v>
      </c>
    </row>
    <row r="2598" spans="14:14" ht="15.75">
      <c r="N2598" s="144">
        <f t="shared" si="79"/>
        <v>0</v>
      </c>
    </row>
    <row r="2599" spans="14:14" ht="15.75">
      <c r="N2599" s="144">
        <f t="shared" si="79"/>
        <v>0</v>
      </c>
    </row>
    <row r="2600" spans="14:14" ht="15.75">
      <c r="N2600" s="144">
        <f t="shared" si="79"/>
        <v>0</v>
      </c>
    </row>
    <row r="2601" spans="14:14" ht="15.75">
      <c r="N2601" s="144">
        <f t="shared" ref="N2601:N2664" si="80">C2601+F2601</f>
        <v>0</v>
      </c>
    </row>
    <row r="2602" spans="14:14" ht="15.75">
      <c r="N2602" s="144">
        <f t="shared" si="80"/>
        <v>0</v>
      </c>
    </row>
    <row r="2603" spans="14:14" ht="15.75">
      <c r="N2603" s="144">
        <f t="shared" si="80"/>
        <v>0</v>
      </c>
    </row>
    <row r="2604" spans="14:14" ht="15.75">
      <c r="N2604" s="144">
        <f t="shared" si="80"/>
        <v>0</v>
      </c>
    </row>
    <row r="2605" spans="14:14" ht="15.75">
      <c r="N2605" s="144">
        <f t="shared" si="80"/>
        <v>0</v>
      </c>
    </row>
    <row r="2606" spans="14:14" ht="15.75">
      <c r="N2606" s="144">
        <f t="shared" si="80"/>
        <v>0</v>
      </c>
    </row>
    <row r="2607" spans="14:14" ht="15.75">
      <c r="N2607" s="144">
        <f t="shared" si="80"/>
        <v>0</v>
      </c>
    </row>
    <row r="2608" spans="14:14" ht="15.75">
      <c r="N2608" s="144">
        <f t="shared" si="80"/>
        <v>0</v>
      </c>
    </row>
    <row r="2609" spans="14:14" ht="15.75">
      <c r="N2609" s="144">
        <f t="shared" si="80"/>
        <v>0</v>
      </c>
    </row>
    <row r="2610" spans="14:14" ht="15.75">
      <c r="N2610" s="144">
        <f t="shared" si="80"/>
        <v>0</v>
      </c>
    </row>
    <row r="2611" spans="14:14" ht="15.75">
      <c r="N2611" s="144">
        <f t="shared" si="80"/>
        <v>0</v>
      </c>
    </row>
    <row r="2612" spans="14:14" ht="15.75">
      <c r="N2612" s="144">
        <f t="shared" si="80"/>
        <v>0</v>
      </c>
    </row>
    <row r="2613" spans="14:14" ht="15.75">
      <c r="N2613" s="144">
        <f t="shared" si="80"/>
        <v>0</v>
      </c>
    </row>
    <row r="2614" spans="14:14" ht="15.75">
      <c r="N2614" s="144">
        <f t="shared" si="80"/>
        <v>0</v>
      </c>
    </row>
    <row r="2615" spans="14:14" ht="15.75">
      <c r="N2615" s="144">
        <f t="shared" si="80"/>
        <v>0</v>
      </c>
    </row>
    <row r="2616" spans="14:14" ht="15.75">
      <c r="N2616" s="144">
        <f t="shared" si="80"/>
        <v>0</v>
      </c>
    </row>
    <row r="2617" spans="14:14" ht="15.75">
      <c r="N2617" s="144">
        <f t="shared" si="80"/>
        <v>0</v>
      </c>
    </row>
    <row r="2618" spans="14:14" ht="15.75">
      <c r="N2618" s="144">
        <f t="shared" si="80"/>
        <v>0</v>
      </c>
    </row>
    <row r="2619" spans="14:14" ht="15.75">
      <c r="N2619" s="144">
        <f t="shared" si="80"/>
        <v>0</v>
      </c>
    </row>
    <row r="2620" spans="14:14" ht="15.75">
      <c r="N2620" s="144">
        <f t="shared" si="80"/>
        <v>0</v>
      </c>
    </row>
    <row r="2621" spans="14:14" ht="15.75">
      <c r="N2621" s="144">
        <f t="shared" si="80"/>
        <v>0</v>
      </c>
    </row>
    <row r="2622" spans="14:14" ht="15.75">
      <c r="N2622" s="144">
        <f t="shared" si="80"/>
        <v>0</v>
      </c>
    </row>
    <row r="2623" spans="14:14" ht="15.75">
      <c r="N2623" s="144">
        <f t="shared" si="80"/>
        <v>0</v>
      </c>
    </row>
    <row r="2624" spans="14:14" ht="15.75">
      <c r="N2624" s="144">
        <f t="shared" si="80"/>
        <v>0</v>
      </c>
    </row>
    <row r="2625" spans="14:14" ht="15.75">
      <c r="N2625" s="144">
        <f t="shared" si="80"/>
        <v>0</v>
      </c>
    </row>
    <row r="2626" spans="14:14" ht="15.75">
      <c r="N2626" s="144">
        <f t="shared" si="80"/>
        <v>0</v>
      </c>
    </row>
    <row r="2627" spans="14:14" ht="15.75">
      <c r="N2627" s="144">
        <f t="shared" si="80"/>
        <v>0</v>
      </c>
    </row>
    <row r="2628" spans="14:14" ht="15.75">
      <c r="N2628" s="144">
        <f t="shared" si="80"/>
        <v>0</v>
      </c>
    </row>
    <row r="2629" spans="14:14" ht="15.75">
      <c r="N2629" s="144">
        <f t="shared" si="80"/>
        <v>0</v>
      </c>
    </row>
    <row r="2630" spans="14:14" ht="15.75">
      <c r="N2630" s="144">
        <f t="shared" si="80"/>
        <v>0</v>
      </c>
    </row>
    <row r="2631" spans="14:14" ht="15.75">
      <c r="N2631" s="144">
        <f t="shared" si="80"/>
        <v>0</v>
      </c>
    </row>
    <row r="2632" spans="14:14" ht="15.75">
      <c r="N2632" s="144">
        <f t="shared" si="80"/>
        <v>0</v>
      </c>
    </row>
    <row r="2633" spans="14:14" ht="15.75">
      <c r="N2633" s="144">
        <f t="shared" si="80"/>
        <v>0</v>
      </c>
    </row>
    <row r="2634" spans="14:14" ht="15.75">
      <c r="N2634" s="144">
        <f t="shared" si="80"/>
        <v>0</v>
      </c>
    </row>
    <row r="2635" spans="14:14" ht="15.75">
      <c r="N2635" s="144">
        <f t="shared" si="80"/>
        <v>0</v>
      </c>
    </row>
    <row r="2636" spans="14:14" ht="15.75">
      <c r="N2636" s="144">
        <f t="shared" si="80"/>
        <v>0</v>
      </c>
    </row>
    <row r="2637" spans="14:14" ht="15.75">
      <c r="N2637" s="144">
        <f t="shared" si="80"/>
        <v>0</v>
      </c>
    </row>
    <row r="2638" spans="14:14" ht="15.75">
      <c r="N2638" s="144">
        <f t="shared" si="80"/>
        <v>0</v>
      </c>
    </row>
    <row r="2639" spans="14:14" ht="15.75">
      <c r="N2639" s="144">
        <f t="shared" si="80"/>
        <v>0</v>
      </c>
    </row>
    <row r="2640" spans="14:14" ht="15.75">
      <c r="N2640" s="144">
        <f t="shared" si="80"/>
        <v>0</v>
      </c>
    </row>
    <row r="2641" spans="14:14" ht="15.75">
      <c r="N2641" s="144">
        <f t="shared" si="80"/>
        <v>0</v>
      </c>
    </row>
    <row r="2642" spans="14:14" ht="15.75">
      <c r="N2642" s="144">
        <f t="shared" si="80"/>
        <v>0</v>
      </c>
    </row>
    <row r="2643" spans="14:14" ht="15.75">
      <c r="N2643" s="144">
        <f t="shared" si="80"/>
        <v>0</v>
      </c>
    </row>
    <row r="2644" spans="14:14" ht="15.75">
      <c r="N2644" s="144">
        <f t="shared" si="80"/>
        <v>0</v>
      </c>
    </row>
    <row r="2645" spans="14:14" ht="15.75">
      <c r="N2645" s="144">
        <f t="shared" si="80"/>
        <v>0</v>
      </c>
    </row>
    <row r="2646" spans="14:14" ht="15.75">
      <c r="N2646" s="144">
        <f t="shared" si="80"/>
        <v>0</v>
      </c>
    </row>
    <row r="2647" spans="14:14" ht="15.75">
      <c r="N2647" s="144">
        <f t="shared" si="80"/>
        <v>0</v>
      </c>
    </row>
    <row r="2648" spans="14:14" ht="15.75">
      <c r="N2648" s="144">
        <f t="shared" si="80"/>
        <v>0</v>
      </c>
    </row>
    <row r="2649" spans="14:14" ht="15.75">
      <c r="N2649" s="144">
        <f t="shared" si="80"/>
        <v>0</v>
      </c>
    </row>
    <row r="2650" spans="14:14" ht="15.75">
      <c r="N2650" s="144">
        <f t="shared" si="80"/>
        <v>0</v>
      </c>
    </row>
    <row r="2651" spans="14:14" ht="15.75">
      <c r="N2651" s="144">
        <f t="shared" si="80"/>
        <v>0</v>
      </c>
    </row>
    <row r="2652" spans="14:14" ht="15.75">
      <c r="N2652" s="144">
        <f t="shared" si="80"/>
        <v>0</v>
      </c>
    </row>
    <row r="2653" spans="14:14" ht="15.75">
      <c r="N2653" s="144">
        <f t="shared" si="80"/>
        <v>0</v>
      </c>
    </row>
    <row r="2654" spans="14:14" ht="15.75">
      <c r="N2654" s="144">
        <f t="shared" si="80"/>
        <v>0</v>
      </c>
    </row>
    <row r="2655" spans="14:14" ht="15.75">
      <c r="N2655" s="144">
        <f t="shared" si="80"/>
        <v>0</v>
      </c>
    </row>
    <row r="2656" spans="14:14" ht="15.75">
      <c r="N2656" s="144">
        <f t="shared" si="80"/>
        <v>0</v>
      </c>
    </row>
    <row r="2657" spans="14:14" ht="15.75">
      <c r="N2657" s="144">
        <f t="shared" si="80"/>
        <v>0</v>
      </c>
    </row>
    <row r="2658" spans="14:14" ht="15.75">
      <c r="N2658" s="144">
        <f t="shared" si="80"/>
        <v>0</v>
      </c>
    </row>
    <row r="2659" spans="14:14" ht="15.75">
      <c r="N2659" s="144">
        <f t="shared" si="80"/>
        <v>0</v>
      </c>
    </row>
    <row r="2660" spans="14:14" ht="15.75">
      <c r="N2660" s="144">
        <f t="shared" si="80"/>
        <v>0</v>
      </c>
    </row>
    <row r="2661" spans="14:14" ht="15.75">
      <c r="N2661" s="144">
        <f t="shared" si="80"/>
        <v>0</v>
      </c>
    </row>
    <row r="2662" spans="14:14" ht="15.75">
      <c r="N2662" s="144">
        <f t="shared" si="80"/>
        <v>0</v>
      </c>
    </row>
    <row r="2663" spans="14:14" ht="15.75">
      <c r="N2663" s="144">
        <f t="shared" si="80"/>
        <v>0</v>
      </c>
    </row>
    <row r="2664" spans="14:14" ht="15.75">
      <c r="N2664" s="144">
        <f t="shared" si="80"/>
        <v>0</v>
      </c>
    </row>
    <row r="2665" spans="14:14" ht="15.75">
      <c r="N2665" s="144">
        <f t="shared" ref="N2665:N2728" si="81">C2665+F2665</f>
        <v>0</v>
      </c>
    </row>
    <row r="2666" spans="14:14" ht="15.75">
      <c r="N2666" s="144">
        <f t="shared" si="81"/>
        <v>0</v>
      </c>
    </row>
    <row r="2667" spans="14:14" ht="15.75">
      <c r="N2667" s="144">
        <f t="shared" si="81"/>
        <v>0</v>
      </c>
    </row>
    <row r="2668" spans="14:14" ht="15.75">
      <c r="N2668" s="144">
        <f t="shared" si="81"/>
        <v>0</v>
      </c>
    </row>
    <row r="2669" spans="14:14" ht="15.75">
      <c r="N2669" s="144">
        <f t="shared" si="81"/>
        <v>0</v>
      </c>
    </row>
    <row r="2670" spans="14:14" ht="15.75">
      <c r="N2670" s="144">
        <f t="shared" si="81"/>
        <v>0</v>
      </c>
    </row>
    <row r="2671" spans="14:14" ht="15.75">
      <c r="N2671" s="144">
        <f t="shared" si="81"/>
        <v>0</v>
      </c>
    </row>
    <row r="2672" spans="14:14" ht="15.75">
      <c r="N2672" s="144">
        <f t="shared" si="81"/>
        <v>0</v>
      </c>
    </row>
    <row r="2673" spans="14:14" ht="15.75">
      <c r="N2673" s="144">
        <f t="shared" si="81"/>
        <v>0</v>
      </c>
    </row>
    <row r="2674" spans="14:14" ht="15.75">
      <c r="N2674" s="144">
        <f t="shared" si="81"/>
        <v>0</v>
      </c>
    </row>
    <row r="2675" spans="14:14" ht="15.75">
      <c r="N2675" s="144">
        <f t="shared" si="81"/>
        <v>0</v>
      </c>
    </row>
    <row r="2676" spans="14:14" ht="15.75">
      <c r="N2676" s="144">
        <f t="shared" si="81"/>
        <v>0</v>
      </c>
    </row>
    <row r="2677" spans="14:14" ht="15.75">
      <c r="N2677" s="144">
        <f t="shared" si="81"/>
        <v>0</v>
      </c>
    </row>
    <row r="2678" spans="14:14" ht="15.75">
      <c r="N2678" s="144">
        <f t="shared" si="81"/>
        <v>0</v>
      </c>
    </row>
    <row r="2679" spans="14:14" ht="15.75">
      <c r="N2679" s="144">
        <f t="shared" si="81"/>
        <v>0</v>
      </c>
    </row>
    <row r="2680" spans="14:14" ht="15.75">
      <c r="N2680" s="144">
        <f t="shared" si="81"/>
        <v>0</v>
      </c>
    </row>
    <row r="2681" spans="14:14" ht="15.75">
      <c r="N2681" s="144">
        <f t="shared" si="81"/>
        <v>0</v>
      </c>
    </row>
    <row r="2682" spans="14:14" ht="15.75">
      <c r="N2682" s="144">
        <f t="shared" si="81"/>
        <v>0</v>
      </c>
    </row>
    <row r="2683" spans="14:14" ht="15.75">
      <c r="N2683" s="144">
        <f t="shared" si="81"/>
        <v>0</v>
      </c>
    </row>
    <row r="2684" spans="14:14" ht="15.75">
      <c r="N2684" s="144">
        <f t="shared" si="81"/>
        <v>0</v>
      </c>
    </row>
    <row r="2685" spans="14:14" ht="15.75">
      <c r="N2685" s="144">
        <f t="shared" si="81"/>
        <v>0</v>
      </c>
    </row>
    <row r="2686" spans="14:14" ht="15.75">
      <c r="N2686" s="144">
        <f t="shared" si="81"/>
        <v>0</v>
      </c>
    </row>
    <row r="2687" spans="14:14" ht="15.75">
      <c r="N2687" s="144">
        <f t="shared" si="81"/>
        <v>0</v>
      </c>
    </row>
    <row r="2688" spans="14:14" ht="15.75">
      <c r="N2688" s="144">
        <f t="shared" si="81"/>
        <v>0</v>
      </c>
    </row>
    <row r="2689" spans="14:14" ht="15.75">
      <c r="N2689" s="144">
        <f t="shared" si="81"/>
        <v>0</v>
      </c>
    </row>
    <row r="2690" spans="14:14" ht="15.75">
      <c r="N2690" s="144">
        <f t="shared" si="81"/>
        <v>0</v>
      </c>
    </row>
    <row r="2691" spans="14:14" ht="15.75">
      <c r="N2691" s="144">
        <f t="shared" si="81"/>
        <v>0</v>
      </c>
    </row>
    <row r="2692" spans="14:14" ht="15.75">
      <c r="N2692" s="144">
        <f t="shared" si="81"/>
        <v>0</v>
      </c>
    </row>
    <row r="2693" spans="14:14" ht="15.75">
      <c r="N2693" s="144">
        <f t="shared" si="81"/>
        <v>0</v>
      </c>
    </row>
    <row r="2694" spans="14:14" ht="15.75">
      <c r="N2694" s="144">
        <f t="shared" si="81"/>
        <v>0</v>
      </c>
    </row>
    <row r="2695" spans="14:14" ht="15.75">
      <c r="N2695" s="144">
        <f t="shared" si="81"/>
        <v>0</v>
      </c>
    </row>
    <row r="2696" spans="14:14" ht="15.75">
      <c r="N2696" s="144">
        <f t="shared" si="81"/>
        <v>0</v>
      </c>
    </row>
    <row r="2697" spans="14:14" ht="15.75">
      <c r="N2697" s="144">
        <f t="shared" si="81"/>
        <v>0</v>
      </c>
    </row>
    <row r="2698" spans="14:14" ht="15.75">
      <c r="N2698" s="144">
        <f t="shared" si="81"/>
        <v>0</v>
      </c>
    </row>
    <row r="2699" spans="14:14" ht="15.75">
      <c r="N2699" s="144">
        <f t="shared" si="81"/>
        <v>0</v>
      </c>
    </row>
    <row r="2700" spans="14:14" ht="15.75">
      <c r="N2700" s="144">
        <f t="shared" si="81"/>
        <v>0</v>
      </c>
    </row>
    <row r="2701" spans="14:14" ht="15.75">
      <c r="N2701" s="144">
        <f t="shared" si="81"/>
        <v>0</v>
      </c>
    </row>
    <row r="2702" spans="14:14" ht="15.75">
      <c r="N2702" s="144">
        <f t="shared" si="81"/>
        <v>0</v>
      </c>
    </row>
    <row r="2703" spans="14:14" ht="15.75">
      <c r="N2703" s="144">
        <f t="shared" si="81"/>
        <v>0</v>
      </c>
    </row>
    <row r="2704" spans="14:14" ht="15.75">
      <c r="N2704" s="144">
        <f t="shared" si="81"/>
        <v>0</v>
      </c>
    </row>
    <row r="2705" spans="14:14" ht="15.75">
      <c r="N2705" s="144">
        <f t="shared" si="81"/>
        <v>0</v>
      </c>
    </row>
    <row r="2706" spans="14:14" ht="15.75">
      <c r="N2706" s="144">
        <f t="shared" si="81"/>
        <v>0</v>
      </c>
    </row>
    <row r="2707" spans="14:14" ht="15.75">
      <c r="N2707" s="144">
        <f t="shared" si="81"/>
        <v>0</v>
      </c>
    </row>
    <row r="2708" spans="14:14" ht="15.75">
      <c r="N2708" s="144">
        <f t="shared" si="81"/>
        <v>0</v>
      </c>
    </row>
    <row r="2709" spans="14:14" ht="15.75">
      <c r="N2709" s="144">
        <f t="shared" si="81"/>
        <v>0</v>
      </c>
    </row>
    <row r="2710" spans="14:14" ht="15.75">
      <c r="N2710" s="144">
        <f t="shared" si="81"/>
        <v>0</v>
      </c>
    </row>
    <row r="2711" spans="14:14" ht="15.75">
      <c r="N2711" s="144">
        <f t="shared" si="81"/>
        <v>0</v>
      </c>
    </row>
    <row r="2712" spans="14:14" ht="15.75">
      <c r="N2712" s="144">
        <f t="shared" si="81"/>
        <v>0</v>
      </c>
    </row>
    <row r="2713" spans="14:14" ht="15.75">
      <c r="N2713" s="144">
        <f t="shared" si="81"/>
        <v>0</v>
      </c>
    </row>
    <row r="2714" spans="14:14" ht="15.75">
      <c r="N2714" s="144">
        <f t="shared" si="81"/>
        <v>0</v>
      </c>
    </row>
    <row r="2715" spans="14:14" ht="15.75">
      <c r="N2715" s="144">
        <f t="shared" si="81"/>
        <v>0</v>
      </c>
    </row>
    <row r="2716" spans="14:14" ht="15.75">
      <c r="N2716" s="144">
        <f t="shared" si="81"/>
        <v>0</v>
      </c>
    </row>
    <row r="2717" spans="14:14" ht="15.75">
      <c r="N2717" s="144">
        <f t="shared" si="81"/>
        <v>0</v>
      </c>
    </row>
    <row r="2718" spans="14:14" ht="15.75">
      <c r="N2718" s="144">
        <f t="shared" si="81"/>
        <v>0</v>
      </c>
    </row>
    <row r="2719" spans="14:14" ht="15.75">
      <c r="N2719" s="144">
        <f t="shared" si="81"/>
        <v>0</v>
      </c>
    </row>
    <row r="2720" spans="14:14" ht="15.75">
      <c r="N2720" s="144">
        <f t="shared" si="81"/>
        <v>0</v>
      </c>
    </row>
    <row r="2721" spans="14:14" ht="15.75">
      <c r="N2721" s="144">
        <f t="shared" si="81"/>
        <v>0</v>
      </c>
    </row>
    <row r="2722" spans="14:14" ht="15.75">
      <c r="N2722" s="144">
        <f t="shared" si="81"/>
        <v>0</v>
      </c>
    </row>
    <row r="2723" spans="14:14" ht="15.75">
      <c r="N2723" s="144">
        <f t="shared" si="81"/>
        <v>0</v>
      </c>
    </row>
    <row r="2724" spans="14:14" ht="15.75">
      <c r="N2724" s="144">
        <f t="shared" si="81"/>
        <v>0</v>
      </c>
    </row>
    <row r="2725" spans="14:14" ht="15.75">
      <c r="N2725" s="144">
        <f t="shared" si="81"/>
        <v>0</v>
      </c>
    </row>
    <row r="2726" spans="14:14" ht="15.75">
      <c r="N2726" s="144">
        <f t="shared" si="81"/>
        <v>0</v>
      </c>
    </row>
    <row r="2727" spans="14:14" ht="15.75">
      <c r="N2727" s="144">
        <f t="shared" si="81"/>
        <v>0</v>
      </c>
    </row>
    <row r="2728" spans="14:14" ht="15.75">
      <c r="N2728" s="144">
        <f t="shared" si="81"/>
        <v>0</v>
      </c>
    </row>
    <row r="2729" spans="14:14" ht="15.75">
      <c r="N2729" s="144">
        <f t="shared" ref="N2729:N2792" si="82">C2729+F2729</f>
        <v>0</v>
      </c>
    </row>
    <row r="2730" spans="14:14" ht="15.75">
      <c r="N2730" s="144">
        <f t="shared" si="82"/>
        <v>0</v>
      </c>
    </row>
    <row r="2731" spans="14:14" ht="15.75">
      <c r="N2731" s="144">
        <f t="shared" si="82"/>
        <v>0</v>
      </c>
    </row>
    <row r="2732" spans="14:14" ht="15.75">
      <c r="N2732" s="144">
        <f t="shared" si="82"/>
        <v>0</v>
      </c>
    </row>
    <row r="2733" spans="14:14" ht="15.75">
      <c r="N2733" s="144">
        <f t="shared" si="82"/>
        <v>0</v>
      </c>
    </row>
    <row r="2734" spans="14:14" ht="15.75">
      <c r="N2734" s="144">
        <f t="shared" si="82"/>
        <v>0</v>
      </c>
    </row>
    <row r="2735" spans="14:14" ht="15.75">
      <c r="N2735" s="144">
        <f t="shared" si="82"/>
        <v>0</v>
      </c>
    </row>
    <row r="2736" spans="14:14" ht="15.75">
      <c r="N2736" s="144">
        <f t="shared" si="82"/>
        <v>0</v>
      </c>
    </row>
    <row r="2737" spans="14:14" ht="15.75">
      <c r="N2737" s="144">
        <f t="shared" si="82"/>
        <v>0</v>
      </c>
    </row>
    <row r="2738" spans="14:14" ht="15.75">
      <c r="N2738" s="144">
        <f t="shared" si="82"/>
        <v>0</v>
      </c>
    </row>
    <row r="2739" spans="14:14" ht="15.75">
      <c r="N2739" s="144">
        <f t="shared" si="82"/>
        <v>0</v>
      </c>
    </row>
    <row r="2740" spans="14:14" ht="15.75">
      <c r="N2740" s="144">
        <f t="shared" si="82"/>
        <v>0</v>
      </c>
    </row>
    <row r="2741" spans="14:14" ht="15.75">
      <c r="N2741" s="144">
        <f t="shared" si="82"/>
        <v>0</v>
      </c>
    </row>
    <row r="2742" spans="14:14" ht="15.75">
      <c r="N2742" s="144">
        <f t="shared" si="82"/>
        <v>0</v>
      </c>
    </row>
    <row r="2743" spans="14:14" ht="15.75">
      <c r="N2743" s="144">
        <f t="shared" si="82"/>
        <v>0</v>
      </c>
    </row>
    <row r="2744" spans="14:14" ht="15.75">
      <c r="N2744" s="144">
        <f t="shared" si="82"/>
        <v>0</v>
      </c>
    </row>
    <row r="2745" spans="14:14" ht="15.75">
      <c r="N2745" s="144">
        <f t="shared" si="82"/>
        <v>0</v>
      </c>
    </row>
    <row r="2746" spans="14:14" ht="15.75">
      <c r="N2746" s="144">
        <f t="shared" si="82"/>
        <v>0</v>
      </c>
    </row>
    <row r="2747" spans="14:14" ht="15.75">
      <c r="N2747" s="144">
        <f t="shared" si="82"/>
        <v>0</v>
      </c>
    </row>
    <row r="2748" spans="14:14" ht="15.75">
      <c r="N2748" s="144">
        <f t="shared" si="82"/>
        <v>0</v>
      </c>
    </row>
    <row r="2749" spans="14:14" ht="15.75">
      <c r="N2749" s="144">
        <f t="shared" si="82"/>
        <v>0</v>
      </c>
    </row>
    <row r="2750" spans="14:14" ht="15.75">
      <c r="N2750" s="144">
        <f t="shared" si="82"/>
        <v>0</v>
      </c>
    </row>
    <row r="2751" spans="14:14" ht="15.75">
      <c r="N2751" s="144">
        <f t="shared" si="82"/>
        <v>0</v>
      </c>
    </row>
    <row r="2752" spans="14:14" ht="15.75">
      <c r="N2752" s="144">
        <f t="shared" si="82"/>
        <v>0</v>
      </c>
    </row>
    <row r="2753" spans="14:14" ht="15.75">
      <c r="N2753" s="144">
        <f t="shared" si="82"/>
        <v>0</v>
      </c>
    </row>
    <row r="2754" spans="14:14" ht="15.75">
      <c r="N2754" s="144">
        <f t="shared" si="82"/>
        <v>0</v>
      </c>
    </row>
    <row r="2755" spans="14:14" ht="15.75">
      <c r="N2755" s="144">
        <f t="shared" si="82"/>
        <v>0</v>
      </c>
    </row>
    <row r="2756" spans="14:14" ht="15.75">
      <c r="N2756" s="144">
        <f t="shared" si="82"/>
        <v>0</v>
      </c>
    </row>
    <row r="2757" spans="14:14" ht="15.75">
      <c r="N2757" s="144">
        <f t="shared" si="82"/>
        <v>0</v>
      </c>
    </row>
    <row r="2758" spans="14:14" ht="15.75">
      <c r="N2758" s="144">
        <f t="shared" si="82"/>
        <v>0</v>
      </c>
    </row>
    <row r="2759" spans="14:14" ht="15.75">
      <c r="N2759" s="144">
        <f t="shared" si="82"/>
        <v>0</v>
      </c>
    </row>
    <row r="2760" spans="14:14" ht="15.75">
      <c r="N2760" s="144">
        <f t="shared" si="82"/>
        <v>0</v>
      </c>
    </row>
    <row r="2761" spans="14:14" ht="15.75">
      <c r="N2761" s="144">
        <f t="shared" si="82"/>
        <v>0</v>
      </c>
    </row>
    <row r="2762" spans="14:14" ht="15.75">
      <c r="N2762" s="144">
        <f t="shared" si="82"/>
        <v>0</v>
      </c>
    </row>
    <row r="2763" spans="14:14" ht="15.75">
      <c r="N2763" s="144">
        <f t="shared" si="82"/>
        <v>0</v>
      </c>
    </row>
    <row r="2764" spans="14:14" ht="15.75">
      <c r="N2764" s="144">
        <f t="shared" si="82"/>
        <v>0</v>
      </c>
    </row>
    <row r="2765" spans="14:14" ht="15.75">
      <c r="N2765" s="144">
        <f t="shared" si="82"/>
        <v>0</v>
      </c>
    </row>
    <row r="2766" spans="14:14" ht="15.75">
      <c r="N2766" s="144">
        <f t="shared" si="82"/>
        <v>0</v>
      </c>
    </row>
    <row r="2767" spans="14:14" ht="15.75">
      <c r="N2767" s="144">
        <f t="shared" si="82"/>
        <v>0</v>
      </c>
    </row>
    <row r="2768" spans="14:14" ht="15.75">
      <c r="N2768" s="144">
        <f t="shared" si="82"/>
        <v>0</v>
      </c>
    </row>
    <row r="2769" spans="14:14" ht="15.75">
      <c r="N2769" s="144">
        <f t="shared" si="82"/>
        <v>0</v>
      </c>
    </row>
    <row r="2770" spans="14:14" ht="15.75">
      <c r="N2770" s="144">
        <f t="shared" si="82"/>
        <v>0</v>
      </c>
    </row>
    <row r="2771" spans="14:14" ht="15.75">
      <c r="N2771" s="144">
        <f t="shared" si="82"/>
        <v>0</v>
      </c>
    </row>
    <row r="2772" spans="14:14" ht="15.75">
      <c r="N2772" s="144">
        <f t="shared" si="82"/>
        <v>0</v>
      </c>
    </row>
    <row r="2773" spans="14:14" ht="15.75">
      <c r="N2773" s="144">
        <f t="shared" si="82"/>
        <v>0</v>
      </c>
    </row>
    <row r="2774" spans="14:14" ht="15.75">
      <c r="N2774" s="144">
        <f t="shared" si="82"/>
        <v>0</v>
      </c>
    </row>
    <row r="2775" spans="14:14" ht="15.75">
      <c r="N2775" s="144">
        <f t="shared" si="82"/>
        <v>0</v>
      </c>
    </row>
    <row r="2776" spans="14:14" ht="15.75">
      <c r="N2776" s="144">
        <f t="shared" si="82"/>
        <v>0</v>
      </c>
    </row>
    <row r="2777" spans="14:14" ht="15.75">
      <c r="N2777" s="144">
        <f t="shared" si="82"/>
        <v>0</v>
      </c>
    </row>
    <row r="2778" spans="14:14" ht="15.75">
      <c r="N2778" s="144">
        <f t="shared" si="82"/>
        <v>0</v>
      </c>
    </row>
    <row r="2779" spans="14:14" ht="15.75">
      <c r="N2779" s="144">
        <f t="shared" si="82"/>
        <v>0</v>
      </c>
    </row>
    <row r="2780" spans="14:14" ht="15.75">
      <c r="N2780" s="144">
        <f t="shared" si="82"/>
        <v>0</v>
      </c>
    </row>
    <row r="2781" spans="14:14" ht="15.75">
      <c r="N2781" s="144">
        <f t="shared" si="82"/>
        <v>0</v>
      </c>
    </row>
    <row r="2782" spans="14:14" ht="15.75">
      <c r="N2782" s="144">
        <f t="shared" si="82"/>
        <v>0</v>
      </c>
    </row>
    <row r="2783" spans="14:14" ht="15.75">
      <c r="N2783" s="144">
        <f t="shared" si="82"/>
        <v>0</v>
      </c>
    </row>
    <row r="2784" spans="14:14" ht="15.75">
      <c r="N2784" s="144">
        <f t="shared" si="82"/>
        <v>0</v>
      </c>
    </row>
    <row r="2785" spans="14:14" ht="15.75">
      <c r="N2785" s="144">
        <f t="shared" si="82"/>
        <v>0</v>
      </c>
    </row>
    <row r="2786" spans="14:14" ht="15.75">
      <c r="N2786" s="144">
        <f t="shared" si="82"/>
        <v>0</v>
      </c>
    </row>
    <row r="2787" spans="14:14" ht="15.75">
      <c r="N2787" s="144">
        <f t="shared" si="82"/>
        <v>0</v>
      </c>
    </row>
    <row r="2788" spans="14:14" ht="15.75">
      <c r="N2788" s="144">
        <f t="shared" si="82"/>
        <v>0</v>
      </c>
    </row>
    <row r="2789" spans="14:14" ht="15.75">
      <c r="N2789" s="144">
        <f t="shared" si="82"/>
        <v>0</v>
      </c>
    </row>
    <row r="2790" spans="14:14" ht="15.75">
      <c r="N2790" s="144">
        <f t="shared" si="82"/>
        <v>0</v>
      </c>
    </row>
    <row r="2791" spans="14:14" ht="15.75">
      <c r="N2791" s="144">
        <f t="shared" si="82"/>
        <v>0</v>
      </c>
    </row>
    <row r="2792" spans="14:14" ht="15.75">
      <c r="N2792" s="144">
        <f t="shared" si="82"/>
        <v>0</v>
      </c>
    </row>
    <row r="2793" spans="14:14" ht="15.75">
      <c r="N2793" s="144">
        <f t="shared" ref="N2793:N2856" si="83">C2793+F2793</f>
        <v>0</v>
      </c>
    </row>
    <row r="2794" spans="14:14" ht="15.75">
      <c r="N2794" s="144">
        <f t="shared" si="83"/>
        <v>0</v>
      </c>
    </row>
    <row r="2795" spans="14:14" ht="15.75">
      <c r="N2795" s="144">
        <f t="shared" si="83"/>
        <v>0</v>
      </c>
    </row>
    <row r="2796" spans="14:14" ht="15.75">
      <c r="N2796" s="144">
        <f t="shared" si="83"/>
        <v>0</v>
      </c>
    </row>
    <row r="2797" spans="14:14" ht="15.75">
      <c r="N2797" s="144">
        <f t="shared" si="83"/>
        <v>0</v>
      </c>
    </row>
    <row r="2798" spans="14:14" ht="15.75">
      <c r="N2798" s="144">
        <f t="shared" si="83"/>
        <v>0</v>
      </c>
    </row>
    <row r="2799" spans="14:14" ht="15.75">
      <c r="N2799" s="144">
        <f t="shared" si="83"/>
        <v>0</v>
      </c>
    </row>
    <row r="2800" spans="14:14" ht="15.75">
      <c r="N2800" s="144">
        <f t="shared" si="83"/>
        <v>0</v>
      </c>
    </row>
    <row r="2801" spans="14:14" ht="15.75">
      <c r="N2801" s="144">
        <f t="shared" si="83"/>
        <v>0</v>
      </c>
    </row>
    <row r="2802" spans="14:14" ht="15.75">
      <c r="N2802" s="144">
        <f t="shared" si="83"/>
        <v>0</v>
      </c>
    </row>
    <row r="2803" spans="14:14" ht="15.75">
      <c r="N2803" s="144">
        <f t="shared" si="83"/>
        <v>0</v>
      </c>
    </row>
    <row r="2804" spans="14:14" ht="15.75">
      <c r="N2804" s="144">
        <f t="shared" si="83"/>
        <v>0</v>
      </c>
    </row>
    <row r="2805" spans="14:14" ht="15.75">
      <c r="N2805" s="144">
        <f t="shared" si="83"/>
        <v>0</v>
      </c>
    </row>
    <row r="2806" spans="14:14" ht="15.75">
      <c r="N2806" s="144">
        <f t="shared" si="83"/>
        <v>0</v>
      </c>
    </row>
    <row r="2807" spans="14:14" ht="15.75">
      <c r="N2807" s="144">
        <f t="shared" si="83"/>
        <v>0</v>
      </c>
    </row>
    <row r="2808" spans="14:14" ht="15.75">
      <c r="N2808" s="144">
        <f t="shared" si="83"/>
        <v>0</v>
      </c>
    </row>
    <row r="2809" spans="14:14" ht="15.75">
      <c r="N2809" s="144">
        <f t="shared" si="83"/>
        <v>0</v>
      </c>
    </row>
    <row r="2810" spans="14:14" ht="15.75">
      <c r="N2810" s="144">
        <f t="shared" si="83"/>
        <v>0</v>
      </c>
    </row>
    <row r="2811" spans="14:14" ht="15.75">
      <c r="N2811" s="144">
        <f t="shared" si="83"/>
        <v>0</v>
      </c>
    </row>
    <row r="2812" spans="14:14" ht="15.75">
      <c r="N2812" s="144">
        <f t="shared" si="83"/>
        <v>0</v>
      </c>
    </row>
    <row r="2813" spans="14:14" ht="15.75">
      <c r="N2813" s="144">
        <f t="shared" si="83"/>
        <v>0</v>
      </c>
    </row>
    <row r="2814" spans="14:14" ht="15.75">
      <c r="N2814" s="144">
        <f t="shared" si="83"/>
        <v>0</v>
      </c>
    </row>
    <row r="2815" spans="14:14" ht="15.75">
      <c r="N2815" s="144">
        <f t="shared" si="83"/>
        <v>0</v>
      </c>
    </row>
    <row r="2816" spans="14:14" ht="15.75">
      <c r="N2816" s="144">
        <f t="shared" si="83"/>
        <v>0</v>
      </c>
    </row>
    <row r="2817" spans="14:14" ht="15.75">
      <c r="N2817" s="144">
        <f t="shared" si="83"/>
        <v>0</v>
      </c>
    </row>
    <row r="2818" spans="14:14" ht="15.75">
      <c r="N2818" s="144">
        <f t="shared" si="83"/>
        <v>0</v>
      </c>
    </row>
    <row r="2819" spans="14:14" ht="15.75">
      <c r="N2819" s="144">
        <f t="shared" si="83"/>
        <v>0</v>
      </c>
    </row>
    <row r="2820" spans="14:14" ht="15.75">
      <c r="N2820" s="144">
        <f t="shared" si="83"/>
        <v>0</v>
      </c>
    </row>
    <row r="2821" spans="14:14" ht="15.75">
      <c r="N2821" s="144">
        <f t="shared" si="83"/>
        <v>0</v>
      </c>
    </row>
    <row r="2822" spans="14:14" ht="15.75">
      <c r="N2822" s="144">
        <f t="shared" si="83"/>
        <v>0</v>
      </c>
    </row>
    <row r="2823" spans="14:14" ht="15.75">
      <c r="N2823" s="144">
        <f t="shared" si="83"/>
        <v>0</v>
      </c>
    </row>
    <row r="2824" spans="14:14" ht="15.75">
      <c r="N2824" s="144">
        <f t="shared" si="83"/>
        <v>0</v>
      </c>
    </row>
    <row r="2825" spans="14:14" ht="15.75">
      <c r="N2825" s="144">
        <f t="shared" si="83"/>
        <v>0</v>
      </c>
    </row>
    <row r="2826" spans="14:14" ht="15.75">
      <c r="N2826" s="144">
        <f t="shared" si="83"/>
        <v>0</v>
      </c>
    </row>
    <row r="2827" spans="14:14" ht="15.75">
      <c r="N2827" s="144">
        <f t="shared" si="83"/>
        <v>0</v>
      </c>
    </row>
    <row r="2828" spans="14:14" ht="15.75">
      <c r="N2828" s="144">
        <f t="shared" si="83"/>
        <v>0</v>
      </c>
    </row>
    <row r="2829" spans="14:14" ht="15.75">
      <c r="N2829" s="144">
        <f t="shared" si="83"/>
        <v>0</v>
      </c>
    </row>
    <row r="2830" spans="14:14" ht="15.75">
      <c r="N2830" s="144">
        <f t="shared" si="83"/>
        <v>0</v>
      </c>
    </row>
    <row r="2831" spans="14:14" ht="15.75">
      <c r="N2831" s="144">
        <f t="shared" si="83"/>
        <v>0</v>
      </c>
    </row>
    <row r="2832" spans="14:14" ht="15.75">
      <c r="N2832" s="144">
        <f t="shared" si="83"/>
        <v>0</v>
      </c>
    </row>
    <row r="2833" spans="14:14" ht="15.75">
      <c r="N2833" s="144">
        <f t="shared" si="83"/>
        <v>0</v>
      </c>
    </row>
    <row r="2834" spans="14:14" ht="15.75">
      <c r="N2834" s="144">
        <f t="shared" si="83"/>
        <v>0</v>
      </c>
    </row>
    <row r="2835" spans="14:14" ht="15.75">
      <c r="N2835" s="144">
        <f t="shared" si="83"/>
        <v>0</v>
      </c>
    </row>
    <row r="2836" spans="14:14" ht="15.75">
      <c r="N2836" s="144">
        <f t="shared" si="83"/>
        <v>0</v>
      </c>
    </row>
    <row r="2837" spans="14:14" ht="15.75">
      <c r="N2837" s="144">
        <f t="shared" si="83"/>
        <v>0</v>
      </c>
    </row>
    <row r="2838" spans="14:14" ht="15.75">
      <c r="N2838" s="144">
        <f t="shared" si="83"/>
        <v>0</v>
      </c>
    </row>
    <row r="2839" spans="14:14" ht="15.75">
      <c r="N2839" s="144">
        <f t="shared" si="83"/>
        <v>0</v>
      </c>
    </row>
    <row r="2840" spans="14:14" ht="15.75">
      <c r="N2840" s="144">
        <f t="shared" si="83"/>
        <v>0</v>
      </c>
    </row>
    <row r="2841" spans="14:14" ht="15.75">
      <c r="N2841" s="144">
        <f t="shared" si="83"/>
        <v>0</v>
      </c>
    </row>
    <row r="2842" spans="14:14" ht="15.75">
      <c r="N2842" s="144">
        <f t="shared" si="83"/>
        <v>0</v>
      </c>
    </row>
    <row r="2843" spans="14:14" ht="15.75">
      <c r="N2843" s="144">
        <f t="shared" si="83"/>
        <v>0</v>
      </c>
    </row>
    <row r="2844" spans="14:14" ht="15.75">
      <c r="N2844" s="144">
        <f t="shared" si="83"/>
        <v>0</v>
      </c>
    </row>
    <row r="2845" spans="14:14" ht="15.75">
      <c r="N2845" s="144">
        <f t="shared" si="83"/>
        <v>0</v>
      </c>
    </row>
    <row r="2846" spans="14:14" ht="15.75">
      <c r="N2846" s="144">
        <f t="shared" si="83"/>
        <v>0</v>
      </c>
    </row>
    <row r="2847" spans="14:14" ht="15.75">
      <c r="N2847" s="144">
        <f t="shared" si="83"/>
        <v>0</v>
      </c>
    </row>
    <row r="2848" spans="14:14" ht="15.75">
      <c r="N2848" s="144">
        <f t="shared" si="83"/>
        <v>0</v>
      </c>
    </row>
    <row r="2849" spans="14:14" ht="15.75">
      <c r="N2849" s="144">
        <f t="shared" si="83"/>
        <v>0</v>
      </c>
    </row>
    <row r="2850" spans="14:14" ht="15.75">
      <c r="N2850" s="144">
        <f t="shared" si="83"/>
        <v>0</v>
      </c>
    </row>
    <row r="2851" spans="14:14" ht="15.75">
      <c r="N2851" s="144">
        <f t="shared" si="83"/>
        <v>0</v>
      </c>
    </row>
    <row r="2852" spans="14:14" ht="15.75">
      <c r="N2852" s="144">
        <f t="shared" si="83"/>
        <v>0</v>
      </c>
    </row>
    <row r="2853" spans="14:14" ht="15.75">
      <c r="N2853" s="144">
        <f t="shared" si="83"/>
        <v>0</v>
      </c>
    </row>
    <row r="2854" spans="14:14" ht="15.75">
      <c r="N2854" s="144">
        <f t="shared" si="83"/>
        <v>0</v>
      </c>
    </row>
    <row r="2855" spans="14:14" ht="15.75">
      <c r="N2855" s="144">
        <f t="shared" si="83"/>
        <v>0</v>
      </c>
    </row>
    <row r="2856" spans="14:14" ht="15.75">
      <c r="N2856" s="144">
        <f t="shared" si="83"/>
        <v>0</v>
      </c>
    </row>
    <row r="2857" spans="14:14" ht="15.75">
      <c r="N2857" s="144">
        <f t="shared" ref="N2857:N2920" si="84">C2857+F2857</f>
        <v>0</v>
      </c>
    </row>
    <row r="2858" spans="14:14" ht="15.75">
      <c r="N2858" s="144">
        <f t="shared" si="84"/>
        <v>0</v>
      </c>
    </row>
    <row r="2859" spans="14:14" ht="15.75">
      <c r="N2859" s="144">
        <f t="shared" si="84"/>
        <v>0</v>
      </c>
    </row>
    <row r="2860" spans="14:14" ht="15.75">
      <c r="N2860" s="144">
        <f t="shared" si="84"/>
        <v>0</v>
      </c>
    </row>
    <row r="2861" spans="14:14" ht="15.75">
      <c r="N2861" s="144">
        <f t="shared" si="84"/>
        <v>0</v>
      </c>
    </row>
    <row r="2862" spans="14:14" ht="15.75">
      <c r="N2862" s="144">
        <f t="shared" si="84"/>
        <v>0</v>
      </c>
    </row>
    <row r="2863" spans="14:14" ht="15.75">
      <c r="N2863" s="144">
        <f t="shared" si="84"/>
        <v>0</v>
      </c>
    </row>
    <row r="2864" spans="14:14" ht="15.75">
      <c r="N2864" s="144">
        <f t="shared" si="84"/>
        <v>0</v>
      </c>
    </row>
    <row r="2865" spans="14:14" ht="15.75">
      <c r="N2865" s="144">
        <f t="shared" si="84"/>
        <v>0</v>
      </c>
    </row>
    <row r="2866" spans="14:14" ht="15.75">
      <c r="N2866" s="144">
        <f t="shared" si="84"/>
        <v>0</v>
      </c>
    </row>
    <row r="2867" spans="14:14" ht="15.75">
      <c r="N2867" s="144">
        <f t="shared" si="84"/>
        <v>0</v>
      </c>
    </row>
    <row r="2868" spans="14:14" ht="15.75">
      <c r="N2868" s="144">
        <f t="shared" si="84"/>
        <v>0</v>
      </c>
    </row>
    <row r="2869" spans="14:14" ht="15.75">
      <c r="N2869" s="144">
        <f t="shared" si="84"/>
        <v>0</v>
      </c>
    </row>
    <row r="2870" spans="14:14" ht="15.75">
      <c r="N2870" s="144">
        <f t="shared" si="84"/>
        <v>0</v>
      </c>
    </row>
    <row r="2871" spans="14:14" ht="15.75">
      <c r="N2871" s="144">
        <f t="shared" si="84"/>
        <v>0</v>
      </c>
    </row>
    <row r="2872" spans="14:14" ht="15.75">
      <c r="N2872" s="144">
        <f t="shared" si="84"/>
        <v>0</v>
      </c>
    </row>
    <row r="2873" spans="14:14" ht="15.75">
      <c r="N2873" s="144">
        <f t="shared" si="84"/>
        <v>0</v>
      </c>
    </row>
    <row r="2874" spans="14:14" ht="15.75">
      <c r="N2874" s="144">
        <f t="shared" si="84"/>
        <v>0</v>
      </c>
    </row>
    <row r="2875" spans="14:14" ht="15.75">
      <c r="N2875" s="144">
        <f t="shared" si="84"/>
        <v>0</v>
      </c>
    </row>
    <row r="2876" spans="14:14" ht="15.75">
      <c r="N2876" s="144">
        <f t="shared" si="84"/>
        <v>0</v>
      </c>
    </row>
    <row r="2877" spans="14:14" ht="15.75">
      <c r="N2877" s="144">
        <f t="shared" si="84"/>
        <v>0</v>
      </c>
    </row>
    <row r="2878" spans="14:14" ht="15.75">
      <c r="N2878" s="144">
        <f t="shared" si="84"/>
        <v>0</v>
      </c>
    </row>
    <row r="2879" spans="14:14" ht="15.75">
      <c r="N2879" s="144">
        <f t="shared" si="84"/>
        <v>0</v>
      </c>
    </row>
    <row r="2880" spans="14:14" ht="15.75">
      <c r="N2880" s="144">
        <f t="shared" si="84"/>
        <v>0</v>
      </c>
    </row>
    <row r="2881" spans="14:14" ht="15.75">
      <c r="N2881" s="144">
        <f t="shared" si="84"/>
        <v>0</v>
      </c>
    </row>
    <row r="2882" spans="14:14" ht="15.75">
      <c r="N2882" s="144">
        <f t="shared" si="84"/>
        <v>0</v>
      </c>
    </row>
    <row r="2883" spans="14:14" ht="15.75">
      <c r="N2883" s="144">
        <f t="shared" si="84"/>
        <v>0</v>
      </c>
    </row>
    <row r="2884" spans="14:14" ht="15.75">
      <c r="N2884" s="144">
        <f t="shared" si="84"/>
        <v>0</v>
      </c>
    </row>
    <row r="2885" spans="14:14" ht="15.75">
      <c r="N2885" s="144">
        <f t="shared" si="84"/>
        <v>0</v>
      </c>
    </row>
    <row r="2886" spans="14:14" ht="15.75">
      <c r="N2886" s="144">
        <f t="shared" si="84"/>
        <v>0</v>
      </c>
    </row>
    <row r="2887" spans="14:14" ht="15.75">
      <c r="N2887" s="144">
        <f t="shared" si="84"/>
        <v>0</v>
      </c>
    </row>
    <row r="2888" spans="14:14" ht="15.75">
      <c r="N2888" s="144">
        <f t="shared" si="84"/>
        <v>0</v>
      </c>
    </row>
    <row r="2889" spans="14:14" ht="15.75">
      <c r="N2889" s="144">
        <f t="shared" si="84"/>
        <v>0</v>
      </c>
    </row>
    <row r="2890" spans="14:14" ht="15.75">
      <c r="N2890" s="144">
        <f t="shared" si="84"/>
        <v>0</v>
      </c>
    </row>
    <row r="2891" spans="14:14" ht="15.75">
      <c r="N2891" s="144">
        <f t="shared" si="84"/>
        <v>0</v>
      </c>
    </row>
    <row r="2892" spans="14:14" ht="15.75">
      <c r="N2892" s="144">
        <f t="shared" si="84"/>
        <v>0</v>
      </c>
    </row>
    <row r="2893" spans="14:14" ht="15.75">
      <c r="N2893" s="144">
        <f t="shared" si="84"/>
        <v>0</v>
      </c>
    </row>
    <row r="2894" spans="14:14" ht="15.75">
      <c r="N2894" s="144">
        <f t="shared" si="84"/>
        <v>0</v>
      </c>
    </row>
    <row r="2895" spans="14:14" ht="15.75">
      <c r="N2895" s="144">
        <f t="shared" si="84"/>
        <v>0</v>
      </c>
    </row>
    <row r="2896" spans="14:14" ht="15.75">
      <c r="N2896" s="144">
        <f t="shared" si="84"/>
        <v>0</v>
      </c>
    </row>
    <row r="2897" spans="14:14" ht="15.75">
      <c r="N2897" s="144">
        <f t="shared" si="84"/>
        <v>0</v>
      </c>
    </row>
    <row r="2898" spans="14:14" ht="15.75">
      <c r="N2898" s="144">
        <f t="shared" si="84"/>
        <v>0</v>
      </c>
    </row>
    <row r="2899" spans="14:14" ht="15.75">
      <c r="N2899" s="144">
        <f t="shared" si="84"/>
        <v>0</v>
      </c>
    </row>
    <row r="2900" spans="14:14" ht="15.75">
      <c r="N2900" s="144">
        <f t="shared" si="84"/>
        <v>0</v>
      </c>
    </row>
    <row r="2901" spans="14:14" ht="15.75">
      <c r="N2901" s="144">
        <f t="shared" si="84"/>
        <v>0</v>
      </c>
    </row>
    <row r="2902" spans="14:14" ht="15.75">
      <c r="N2902" s="144">
        <f t="shared" si="84"/>
        <v>0</v>
      </c>
    </row>
    <row r="2903" spans="14:14" ht="15.75">
      <c r="N2903" s="144">
        <f t="shared" si="84"/>
        <v>0</v>
      </c>
    </row>
    <row r="2904" spans="14:14" ht="15.75">
      <c r="N2904" s="144">
        <f t="shared" si="84"/>
        <v>0</v>
      </c>
    </row>
    <row r="2905" spans="14:14" ht="15.75">
      <c r="N2905" s="144">
        <f t="shared" si="84"/>
        <v>0</v>
      </c>
    </row>
    <row r="2906" spans="14:14" ht="15.75">
      <c r="N2906" s="144">
        <f t="shared" si="84"/>
        <v>0</v>
      </c>
    </row>
    <row r="2907" spans="14:14" ht="15.75">
      <c r="N2907" s="144">
        <f t="shared" si="84"/>
        <v>0</v>
      </c>
    </row>
    <row r="2908" spans="14:14" ht="15.75">
      <c r="N2908" s="144">
        <f t="shared" si="84"/>
        <v>0</v>
      </c>
    </row>
    <row r="2909" spans="14:14" ht="15.75">
      <c r="N2909" s="144">
        <f t="shared" si="84"/>
        <v>0</v>
      </c>
    </row>
    <row r="2910" spans="14:14" ht="15.75">
      <c r="N2910" s="144">
        <f t="shared" si="84"/>
        <v>0</v>
      </c>
    </row>
    <row r="2911" spans="14:14" ht="15.75">
      <c r="N2911" s="144">
        <f t="shared" si="84"/>
        <v>0</v>
      </c>
    </row>
    <row r="2912" spans="14:14" ht="15.75">
      <c r="N2912" s="144">
        <f t="shared" si="84"/>
        <v>0</v>
      </c>
    </row>
    <row r="2913" spans="14:14" ht="15.75">
      <c r="N2913" s="144">
        <f t="shared" si="84"/>
        <v>0</v>
      </c>
    </row>
    <row r="2914" spans="14:14" ht="15.75">
      <c r="N2914" s="144">
        <f t="shared" si="84"/>
        <v>0</v>
      </c>
    </row>
    <row r="2915" spans="14:14" ht="15.75">
      <c r="N2915" s="144">
        <f t="shared" si="84"/>
        <v>0</v>
      </c>
    </row>
    <row r="2916" spans="14:14" ht="15.75">
      <c r="N2916" s="144">
        <f t="shared" si="84"/>
        <v>0</v>
      </c>
    </row>
    <row r="2917" spans="14:14" ht="15.75">
      <c r="N2917" s="144">
        <f t="shared" si="84"/>
        <v>0</v>
      </c>
    </row>
    <row r="2918" spans="14:14" ht="15.75">
      <c r="N2918" s="144">
        <f t="shared" si="84"/>
        <v>0</v>
      </c>
    </row>
    <row r="2919" spans="14:14" ht="15.75">
      <c r="N2919" s="144">
        <f t="shared" si="84"/>
        <v>0</v>
      </c>
    </row>
    <row r="2920" spans="14:14" ht="15.75">
      <c r="N2920" s="144">
        <f t="shared" si="84"/>
        <v>0</v>
      </c>
    </row>
    <row r="2921" spans="14:14" ht="15.75">
      <c r="N2921" s="144">
        <f t="shared" ref="N2921:N2984" si="85">C2921+F2921</f>
        <v>0</v>
      </c>
    </row>
    <row r="2922" spans="14:14" ht="15.75">
      <c r="N2922" s="144">
        <f t="shared" si="85"/>
        <v>0</v>
      </c>
    </row>
    <row r="2923" spans="14:14" ht="15.75">
      <c r="N2923" s="144">
        <f t="shared" si="85"/>
        <v>0</v>
      </c>
    </row>
    <row r="2924" spans="14:14" ht="15.75">
      <c r="N2924" s="144">
        <f t="shared" si="85"/>
        <v>0</v>
      </c>
    </row>
    <row r="2925" spans="14:14" ht="15.75">
      <c r="N2925" s="144">
        <f t="shared" si="85"/>
        <v>0</v>
      </c>
    </row>
    <row r="2926" spans="14:14" ht="15.75">
      <c r="N2926" s="144">
        <f t="shared" si="85"/>
        <v>0</v>
      </c>
    </row>
    <row r="2927" spans="14:14" ht="15.75">
      <c r="N2927" s="144">
        <f t="shared" si="85"/>
        <v>0</v>
      </c>
    </row>
    <row r="2928" spans="14:14" ht="15.75">
      <c r="N2928" s="144">
        <f t="shared" si="85"/>
        <v>0</v>
      </c>
    </row>
    <row r="2929" spans="14:14" ht="15.75">
      <c r="N2929" s="144">
        <f t="shared" si="85"/>
        <v>0</v>
      </c>
    </row>
    <row r="2930" spans="14:14" ht="15.75">
      <c r="N2930" s="144">
        <f t="shared" si="85"/>
        <v>0</v>
      </c>
    </row>
    <row r="2931" spans="14:14" ht="15.75">
      <c r="N2931" s="144">
        <f t="shared" si="85"/>
        <v>0</v>
      </c>
    </row>
    <row r="2932" spans="14:14" ht="15.75">
      <c r="N2932" s="144">
        <f t="shared" si="85"/>
        <v>0</v>
      </c>
    </row>
    <row r="2933" spans="14:14" ht="15.75">
      <c r="N2933" s="144">
        <f t="shared" si="85"/>
        <v>0</v>
      </c>
    </row>
    <row r="2934" spans="14:14" ht="15.75">
      <c r="N2934" s="144">
        <f t="shared" si="85"/>
        <v>0</v>
      </c>
    </row>
    <row r="2935" spans="14:14" ht="15.75">
      <c r="N2935" s="144">
        <f t="shared" si="85"/>
        <v>0</v>
      </c>
    </row>
    <row r="2936" spans="14:14" ht="15.75">
      <c r="N2936" s="144">
        <f t="shared" si="85"/>
        <v>0</v>
      </c>
    </row>
    <row r="2937" spans="14:14" ht="15.75">
      <c r="N2937" s="144">
        <f t="shared" si="85"/>
        <v>0</v>
      </c>
    </row>
    <row r="2938" spans="14:14" ht="15.75">
      <c r="N2938" s="144">
        <f t="shared" si="85"/>
        <v>0</v>
      </c>
    </row>
    <row r="2939" spans="14:14" ht="15.75">
      <c r="N2939" s="144">
        <f t="shared" si="85"/>
        <v>0</v>
      </c>
    </row>
    <row r="2940" spans="14:14" ht="15.75">
      <c r="N2940" s="144">
        <f t="shared" si="85"/>
        <v>0</v>
      </c>
    </row>
    <row r="2941" spans="14:14" ht="15.75">
      <c r="N2941" s="144">
        <f t="shared" si="85"/>
        <v>0</v>
      </c>
    </row>
    <row r="2942" spans="14:14" ht="15.75">
      <c r="N2942" s="144">
        <f t="shared" si="85"/>
        <v>0</v>
      </c>
    </row>
    <row r="2943" spans="14:14" ht="15.75">
      <c r="N2943" s="144">
        <f t="shared" si="85"/>
        <v>0</v>
      </c>
    </row>
    <row r="2944" spans="14:14" ht="15.75">
      <c r="N2944" s="144">
        <f t="shared" si="85"/>
        <v>0</v>
      </c>
    </row>
    <row r="2945" spans="14:14" ht="15.75">
      <c r="N2945" s="144">
        <f t="shared" si="85"/>
        <v>0</v>
      </c>
    </row>
    <row r="2946" spans="14:14" ht="15.75">
      <c r="N2946" s="144">
        <f t="shared" si="85"/>
        <v>0</v>
      </c>
    </row>
    <row r="2947" spans="14:14" ht="15.75">
      <c r="N2947" s="144">
        <f t="shared" si="85"/>
        <v>0</v>
      </c>
    </row>
    <row r="2948" spans="14:14" ht="15.75">
      <c r="N2948" s="144">
        <f t="shared" si="85"/>
        <v>0</v>
      </c>
    </row>
    <row r="2949" spans="14:14" ht="15.75">
      <c r="N2949" s="144">
        <f t="shared" si="85"/>
        <v>0</v>
      </c>
    </row>
    <row r="2950" spans="14:14" ht="15.75">
      <c r="N2950" s="144">
        <f t="shared" si="85"/>
        <v>0</v>
      </c>
    </row>
    <row r="2951" spans="14:14" ht="15.75">
      <c r="N2951" s="144">
        <f t="shared" si="85"/>
        <v>0</v>
      </c>
    </row>
    <row r="2952" spans="14:14" ht="15.75">
      <c r="N2952" s="144">
        <f t="shared" si="85"/>
        <v>0</v>
      </c>
    </row>
    <row r="2953" spans="14:14" ht="15.75">
      <c r="N2953" s="144">
        <f t="shared" si="85"/>
        <v>0</v>
      </c>
    </row>
    <row r="2954" spans="14:14" ht="15.75">
      <c r="N2954" s="144">
        <f t="shared" si="85"/>
        <v>0</v>
      </c>
    </row>
    <row r="2955" spans="14:14" ht="15.75">
      <c r="N2955" s="144">
        <f t="shared" si="85"/>
        <v>0</v>
      </c>
    </row>
    <row r="2956" spans="14:14" ht="15.75">
      <c r="N2956" s="144">
        <f t="shared" si="85"/>
        <v>0</v>
      </c>
    </row>
    <row r="2957" spans="14:14" ht="15.75">
      <c r="N2957" s="144">
        <f t="shared" si="85"/>
        <v>0</v>
      </c>
    </row>
    <row r="2958" spans="14:14" ht="15.75">
      <c r="N2958" s="144">
        <f t="shared" si="85"/>
        <v>0</v>
      </c>
    </row>
    <row r="2959" spans="14:14" ht="15.75">
      <c r="N2959" s="144">
        <f t="shared" si="85"/>
        <v>0</v>
      </c>
    </row>
    <row r="2960" spans="14:14" ht="15.75">
      <c r="N2960" s="144">
        <f t="shared" si="85"/>
        <v>0</v>
      </c>
    </row>
    <row r="2961" spans="14:14" ht="15.75">
      <c r="N2961" s="144">
        <f t="shared" si="85"/>
        <v>0</v>
      </c>
    </row>
    <row r="2962" spans="14:14" ht="15.75">
      <c r="N2962" s="144">
        <f t="shared" si="85"/>
        <v>0</v>
      </c>
    </row>
    <row r="2963" spans="14:14" ht="15.75">
      <c r="N2963" s="144">
        <f t="shared" si="85"/>
        <v>0</v>
      </c>
    </row>
    <row r="2964" spans="14:14" ht="15.75">
      <c r="N2964" s="144">
        <f t="shared" si="85"/>
        <v>0</v>
      </c>
    </row>
    <row r="2965" spans="14:14" ht="15.75">
      <c r="N2965" s="144">
        <f t="shared" si="85"/>
        <v>0</v>
      </c>
    </row>
    <row r="2966" spans="14:14" ht="15.75">
      <c r="N2966" s="144">
        <f t="shared" si="85"/>
        <v>0</v>
      </c>
    </row>
    <row r="2967" spans="14:14" ht="15.75">
      <c r="N2967" s="144">
        <f t="shared" si="85"/>
        <v>0</v>
      </c>
    </row>
    <row r="2968" spans="14:14" ht="15.75">
      <c r="N2968" s="144">
        <f t="shared" si="85"/>
        <v>0</v>
      </c>
    </row>
    <row r="2969" spans="14:14" ht="15.75">
      <c r="N2969" s="144">
        <f t="shared" si="85"/>
        <v>0</v>
      </c>
    </row>
    <row r="2970" spans="14:14" ht="15.75">
      <c r="N2970" s="144">
        <f t="shared" si="85"/>
        <v>0</v>
      </c>
    </row>
    <row r="2971" spans="14:14" ht="15.75">
      <c r="N2971" s="144">
        <f t="shared" si="85"/>
        <v>0</v>
      </c>
    </row>
    <row r="2972" spans="14:14" ht="15.75">
      <c r="N2972" s="144">
        <f t="shared" si="85"/>
        <v>0</v>
      </c>
    </row>
    <row r="2973" spans="14:14" ht="15.75">
      <c r="N2973" s="144">
        <f t="shared" si="85"/>
        <v>0</v>
      </c>
    </row>
    <row r="2974" spans="14:14" ht="15.75">
      <c r="N2974" s="144">
        <f t="shared" si="85"/>
        <v>0</v>
      </c>
    </row>
    <row r="2975" spans="14:14" ht="15.75">
      <c r="N2975" s="144">
        <f t="shared" si="85"/>
        <v>0</v>
      </c>
    </row>
    <row r="2976" spans="14:14" ht="15.75">
      <c r="N2976" s="144">
        <f t="shared" si="85"/>
        <v>0</v>
      </c>
    </row>
    <row r="2977" spans="14:14" ht="15.75">
      <c r="N2977" s="144">
        <f t="shared" si="85"/>
        <v>0</v>
      </c>
    </row>
    <row r="2978" spans="14:14" ht="15.75">
      <c r="N2978" s="144">
        <f t="shared" si="85"/>
        <v>0</v>
      </c>
    </row>
    <row r="2979" spans="14:14" ht="15.75">
      <c r="N2979" s="144">
        <f t="shared" si="85"/>
        <v>0</v>
      </c>
    </row>
    <row r="2980" spans="14:14" ht="15.75">
      <c r="N2980" s="144">
        <f t="shared" si="85"/>
        <v>0</v>
      </c>
    </row>
    <row r="2981" spans="14:14" ht="15.75">
      <c r="N2981" s="144">
        <f t="shared" si="85"/>
        <v>0</v>
      </c>
    </row>
    <row r="2982" spans="14:14" ht="15.75">
      <c r="N2982" s="144">
        <f t="shared" si="85"/>
        <v>0</v>
      </c>
    </row>
    <row r="2983" spans="14:14" ht="15.75">
      <c r="N2983" s="144">
        <f t="shared" si="85"/>
        <v>0</v>
      </c>
    </row>
    <row r="2984" spans="14:14" ht="15.75">
      <c r="N2984" s="144">
        <f t="shared" si="85"/>
        <v>0</v>
      </c>
    </row>
    <row r="2985" spans="14:14" ht="15.75">
      <c r="N2985" s="144">
        <f t="shared" ref="N2985:N3048" si="86">C2985+F2985</f>
        <v>0</v>
      </c>
    </row>
    <row r="2986" spans="14:14" ht="15.75">
      <c r="N2986" s="144">
        <f t="shared" si="86"/>
        <v>0</v>
      </c>
    </row>
    <row r="2987" spans="14:14" ht="15.75">
      <c r="N2987" s="144">
        <f t="shared" si="86"/>
        <v>0</v>
      </c>
    </row>
    <row r="2988" spans="14:14" ht="15.75">
      <c r="N2988" s="144">
        <f t="shared" si="86"/>
        <v>0</v>
      </c>
    </row>
    <row r="2989" spans="14:14" ht="15.75">
      <c r="N2989" s="144">
        <f t="shared" si="86"/>
        <v>0</v>
      </c>
    </row>
    <row r="2990" spans="14:14" ht="15.75">
      <c r="N2990" s="144">
        <f t="shared" si="86"/>
        <v>0</v>
      </c>
    </row>
    <row r="2991" spans="14:14" ht="15.75">
      <c r="N2991" s="144">
        <f t="shared" si="86"/>
        <v>0</v>
      </c>
    </row>
    <row r="2992" spans="14:14" ht="15.75">
      <c r="N2992" s="144">
        <f t="shared" si="86"/>
        <v>0</v>
      </c>
    </row>
    <row r="2993" spans="14:14" ht="15.75">
      <c r="N2993" s="144">
        <f t="shared" si="86"/>
        <v>0</v>
      </c>
    </row>
    <row r="2994" spans="14:14" ht="15.75">
      <c r="N2994" s="144">
        <f t="shared" si="86"/>
        <v>0</v>
      </c>
    </row>
    <row r="2995" spans="14:14" ht="15.75">
      <c r="N2995" s="144">
        <f t="shared" si="86"/>
        <v>0</v>
      </c>
    </row>
    <row r="2996" spans="14:14" ht="15.75">
      <c r="N2996" s="144">
        <f t="shared" si="86"/>
        <v>0</v>
      </c>
    </row>
    <row r="2997" spans="14:14" ht="15.75">
      <c r="N2997" s="144">
        <f t="shared" si="86"/>
        <v>0</v>
      </c>
    </row>
    <row r="2998" spans="14:14" ht="15.75">
      <c r="N2998" s="144">
        <f t="shared" si="86"/>
        <v>0</v>
      </c>
    </row>
    <row r="2999" spans="14:14" ht="15.75">
      <c r="N2999" s="144">
        <f t="shared" si="86"/>
        <v>0</v>
      </c>
    </row>
    <row r="3000" spans="14:14" ht="15.75">
      <c r="N3000" s="144">
        <f t="shared" si="86"/>
        <v>0</v>
      </c>
    </row>
    <row r="3001" spans="14:14" ht="15.75">
      <c r="N3001" s="144">
        <f t="shared" si="86"/>
        <v>0</v>
      </c>
    </row>
    <row r="3002" spans="14:14" ht="15.75">
      <c r="N3002" s="144">
        <f t="shared" si="86"/>
        <v>0</v>
      </c>
    </row>
    <row r="3003" spans="14:14" ht="15.75">
      <c r="N3003" s="144">
        <f t="shared" si="86"/>
        <v>0</v>
      </c>
    </row>
    <row r="3004" spans="14:14" ht="15.75">
      <c r="N3004" s="144">
        <f t="shared" si="86"/>
        <v>0</v>
      </c>
    </row>
    <row r="3005" spans="14:14" ht="15.75">
      <c r="N3005" s="144">
        <f t="shared" si="86"/>
        <v>0</v>
      </c>
    </row>
    <row r="3006" spans="14:14" ht="15.75">
      <c r="N3006" s="144">
        <f t="shared" si="86"/>
        <v>0</v>
      </c>
    </row>
    <row r="3007" spans="14:14" ht="15.75">
      <c r="N3007" s="144">
        <f t="shared" si="86"/>
        <v>0</v>
      </c>
    </row>
    <row r="3008" spans="14:14" ht="15.75">
      <c r="N3008" s="144">
        <f t="shared" si="86"/>
        <v>0</v>
      </c>
    </row>
    <row r="3009" spans="14:14" ht="15.75">
      <c r="N3009" s="144">
        <f t="shared" si="86"/>
        <v>0</v>
      </c>
    </row>
    <row r="3010" spans="14:14" ht="15.75">
      <c r="N3010" s="144">
        <f t="shared" si="86"/>
        <v>0</v>
      </c>
    </row>
    <row r="3011" spans="14:14" ht="15.75">
      <c r="N3011" s="144">
        <f t="shared" si="86"/>
        <v>0</v>
      </c>
    </row>
    <row r="3012" spans="14:14" ht="15.75">
      <c r="N3012" s="144">
        <f t="shared" si="86"/>
        <v>0</v>
      </c>
    </row>
    <row r="3013" spans="14:14" ht="15.75">
      <c r="N3013" s="144">
        <f t="shared" si="86"/>
        <v>0</v>
      </c>
    </row>
    <row r="3014" spans="14:14" ht="15.75">
      <c r="N3014" s="144">
        <f t="shared" si="86"/>
        <v>0</v>
      </c>
    </row>
    <row r="3015" spans="14:14" ht="15.75">
      <c r="N3015" s="144">
        <f t="shared" si="86"/>
        <v>0</v>
      </c>
    </row>
    <row r="3016" spans="14:14" ht="15.75">
      <c r="N3016" s="144">
        <f t="shared" si="86"/>
        <v>0</v>
      </c>
    </row>
    <row r="3017" spans="14:14" ht="15.75">
      <c r="N3017" s="144">
        <f t="shared" si="86"/>
        <v>0</v>
      </c>
    </row>
    <row r="3018" spans="14:14" ht="15.75">
      <c r="N3018" s="144">
        <f t="shared" si="86"/>
        <v>0</v>
      </c>
    </row>
    <row r="3019" spans="14:14" ht="15.75">
      <c r="N3019" s="144">
        <f t="shared" si="86"/>
        <v>0</v>
      </c>
    </row>
    <row r="3020" spans="14:14" ht="15.75">
      <c r="N3020" s="144">
        <f t="shared" si="86"/>
        <v>0</v>
      </c>
    </row>
    <row r="3021" spans="14:14" ht="15.75">
      <c r="N3021" s="144">
        <f t="shared" si="86"/>
        <v>0</v>
      </c>
    </row>
    <row r="3022" spans="14:14" ht="15.75">
      <c r="N3022" s="144">
        <f t="shared" si="86"/>
        <v>0</v>
      </c>
    </row>
    <row r="3023" spans="14:14" ht="15.75">
      <c r="N3023" s="144">
        <f t="shared" si="86"/>
        <v>0</v>
      </c>
    </row>
    <row r="3024" spans="14:14" ht="15.75">
      <c r="N3024" s="144">
        <f t="shared" si="86"/>
        <v>0</v>
      </c>
    </row>
    <row r="3025" spans="14:14" ht="15.75">
      <c r="N3025" s="144">
        <f t="shared" si="86"/>
        <v>0</v>
      </c>
    </row>
    <row r="3026" spans="14:14" ht="15.75">
      <c r="N3026" s="144">
        <f t="shared" si="86"/>
        <v>0</v>
      </c>
    </row>
    <row r="3027" spans="14:14" ht="15.75">
      <c r="N3027" s="144">
        <f t="shared" si="86"/>
        <v>0</v>
      </c>
    </row>
    <row r="3028" spans="14:14" ht="15.75">
      <c r="N3028" s="144">
        <f t="shared" si="86"/>
        <v>0</v>
      </c>
    </row>
    <row r="3029" spans="14:14" ht="15.75">
      <c r="N3029" s="144">
        <f t="shared" si="86"/>
        <v>0</v>
      </c>
    </row>
    <row r="3030" spans="14:14" ht="15.75">
      <c r="N3030" s="144">
        <f t="shared" si="86"/>
        <v>0</v>
      </c>
    </row>
    <row r="3031" spans="14:14" ht="15.75">
      <c r="N3031" s="144">
        <f t="shared" si="86"/>
        <v>0</v>
      </c>
    </row>
    <row r="3032" spans="14:14" ht="15.75">
      <c r="N3032" s="144">
        <f t="shared" si="86"/>
        <v>0</v>
      </c>
    </row>
    <row r="3033" spans="14:14" ht="15.75">
      <c r="N3033" s="144">
        <f t="shared" si="86"/>
        <v>0</v>
      </c>
    </row>
    <row r="3034" spans="14:14" ht="15.75">
      <c r="N3034" s="144">
        <f t="shared" si="86"/>
        <v>0</v>
      </c>
    </row>
    <row r="3035" spans="14:14" ht="15.75">
      <c r="N3035" s="144">
        <f t="shared" si="86"/>
        <v>0</v>
      </c>
    </row>
    <row r="3036" spans="14:14" ht="15.75">
      <c r="N3036" s="144">
        <f t="shared" si="86"/>
        <v>0</v>
      </c>
    </row>
    <row r="3037" spans="14:14" ht="15.75">
      <c r="N3037" s="144">
        <f t="shared" si="86"/>
        <v>0</v>
      </c>
    </row>
    <row r="3038" spans="14:14" ht="15.75">
      <c r="N3038" s="144">
        <f t="shared" si="86"/>
        <v>0</v>
      </c>
    </row>
    <row r="3039" spans="14:14" ht="15.75">
      <c r="N3039" s="144">
        <f t="shared" si="86"/>
        <v>0</v>
      </c>
    </row>
    <row r="3040" spans="14:14" ht="15.75">
      <c r="N3040" s="144">
        <f t="shared" si="86"/>
        <v>0</v>
      </c>
    </row>
    <row r="3041" spans="14:14" ht="15.75">
      <c r="N3041" s="144">
        <f t="shared" si="86"/>
        <v>0</v>
      </c>
    </row>
    <row r="3042" spans="14:14" ht="15.75">
      <c r="N3042" s="144">
        <f t="shared" si="86"/>
        <v>0</v>
      </c>
    </row>
    <row r="3043" spans="14:14" ht="15.75">
      <c r="N3043" s="144">
        <f t="shared" si="86"/>
        <v>0</v>
      </c>
    </row>
    <row r="3044" spans="14:14" ht="15.75">
      <c r="N3044" s="144">
        <f t="shared" si="86"/>
        <v>0</v>
      </c>
    </row>
    <row r="3045" spans="14:14" ht="15.75">
      <c r="N3045" s="144">
        <f t="shared" si="86"/>
        <v>0</v>
      </c>
    </row>
    <row r="3046" spans="14:14" ht="15.75">
      <c r="N3046" s="144">
        <f t="shared" si="86"/>
        <v>0</v>
      </c>
    </row>
    <row r="3047" spans="14:14" ht="15.75">
      <c r="N3047" s="144">
        <f t="shared" si="86"/>
        <v>0</v>
      </c>
    </row>
    <row r="3048" spans="14:14" ht="15.75">
      <c r="N3048" s="144">
        <f t="shared" si="86"/>
        <v>0</v>
      </c>
    </row>
    <row r="3049" spans="14:14" ht="15.75">
      <c r="N3049" s="144">
        <f t="shared" ref="N3049:N3112" si="87">C3049+F3049</f>
        <v>0</v>
      </c>
    </row>
    <row r="3050" spans="14:14" ht="15.75">
      <c r="N3050" s="144">
        <f t="shared" si="87"/>
        <v>0</v>
      </c>
    </row>
    <row r="3051" spans="14:14" ht="15.75">
      <c r="N3051" s="144">
        <f t="shared" si="87"/>
        <v>0</v>
      </c>
    </row>
    <row r="3052" spans="14:14" ht="15.75">
      <c r="N3052" s="144">
        <f t="shared" si="87"/>
        <v>0</v>
      </c>
    </row>
    <row r="3053" spans="14:14" ht="15.75">
      <c r="N3053" s="144">
        <f t="shared" si="87"/>
        <v>0</v>
      </c>
    </row>
    <row r="3054" spans="14:14" ht="15.75">
      <c r="N3054" s="144">
        <f t="shared" si="87"/>
        <v>0</v>
      </c>
    </row>
    <row r="3055" spans="14:14" ht="15.75">
      <c r="N3055" s="144">
        <f t="shared" si="87"/>
        <v>0</v>
      </c>
    </row>
    <row r="3056" spans="14:14" ht="15.75">
      <c r="N3056" s="144">
        <f t="shared" si="87"/>
        <v>0</v>
      </c>
    </row>
    <row r="3057" spans="14:14" ht="15.75">
      <c r="N3057" s="144">
        <f t="shared" si="87"/>
        <v>0</v>
      </c>
    </row>
    <row r="3058" spans="14:14" ht="15.75">
      <c r="N3058" s="144">
        <f t="shared" si="87"/>
        <v>0</v>
      </c>
    </row>
    <row r="3059" spans="14:14" ht="15.75">
      <c r="N3059" s="144">
        <f t="shared" si="87"/>
        <v>0</v>
      </c>
    </row>
    <row r="3060" spans="14:14" ht="15.75">
      <c r="N3060" s="144">
        <f t="shared" si="87"/>
        <v>0</v>
      </c>
    </row>
    <row r="3061" spans="14:14" ht="15.75">
      <c r="N3061" s="144">
        <f t="shared" si="87"/>
        <v>0</v>
      </c>
    </row>
    <row r="3062" spans="14:14" ht="15.75">
      <c r="N3062" s="144">
        <f t="shared" si="87"/>
        <v>0</v>
      </c>
    </row>
    <row r="3063" spans="14:14" ht="15.75">
      <c r="N3063" s="144">
        <f t="shared" si="87"/>
        <v>0</v>
      </c>
    </row>
    <row r="3064" spans="14:14" ht="15.75">
      <c r="N3064" s="144">
        <f t="shared" si="87"/>
        <v>0</v>
      </c>
    </row>
    <row r="3065" spans="14:14" ht="15.75">
      <c r="N3065" s="144">
        <f t="shared" si="87"/>
        <v>0</v>
      </c>
    </row>
    <row r="3066" spans="14:14" ht="15.75">
      <c r="N3066" s="144">
        <f t="shared" si="87"/>
        <v>0</v>
      </c>
    </row>
    <row r="3067" spans="14:14" ht="15.75">
      <c r="N3067" s="144">
        <f t="shared" si="87"/>
        <v>0</v>
      </c>
    </row>
    <row r="3068" spans="14:14" ht="15.75">
      <c r="N3068" s="144">
        <f t="shared" si="87"/>
        <v>0</v>
      </c>
    </row>
    <row r="3069" spans="14:14" ht="15.75">
      <c r="N3069" s="144">
        <f t="shared" si="87"/>
        <v>0</v>
      </c>
    </row>
    <row r="3070" spans="14:14" ht="15.75">
      <c r="N3070" s="144">
        <f t="shared" si="87"/>
        <v>0</v>
      </c>
    </row>
    <row r="3071" spans="14:14" ht="15.75">
      <c r="N3071" s="144">
        <f t="shared" si="87"/>
        <v>0</v>
      </c>
    </row>
    <row r="3072" spans="14:14" ht="15.75">
      <c r="N3072" s="144">
        <f t="shared" si="87"/>
        <v>0</v>
      </c>
    </row>
    <row r="3073" spans="14:14" ht="15.75">
      <c r="N3073" s="144">
        <f t="shared" si="87"/>
        <v>0</v>
      </c>
    </row>
    <row r="3074" spans="14:14" ht="15.75">
      <c r="N3074" s="144">
        <f t="shared" si="87"/>
        <v>0</v>
      </c>
    </row>
    <row r="3075" spans="14:14" ht="15.75">
      <c r="N3075" s="144">
        <f t="shared" si="87"/>
        <v>0</v>
      </c>
    </row>
    <row r="3076" spans="14:14" ht="15.75">
      <c r="N3076" s="144">
        <f t="shared" si="87"/>
        <v>0</v>
      </c>
    </row>
    <row r="3077" spans="14:14" ht="15.75">
      <c r="N3077" s="144">
        <f t="shared" si="87"/>
        <v>0</v>
      </c>
    </row>
    <row r="3078" spans="14:14" ht="15.75">
      <c r="N3078" s="144">
        <f t="shared" si="87"/>
        <v>0</v>
      </c>
    </row>
    <row r="3079" spans="14:14" ht="15.75">
      <c r="N3079" s="144">
        <f t="shared" si="87"/>
        <v>0</v>
      </c>
    </row>
    <row r="3080" spans="14:14" ht="15.75">
      <c r="N3080" s="144">
        <f t="shared" si="87"/>
        <v>0</v>
      </c>
    </row>
    <row r="3081" spans="14:14" ht="15.75">
      <c r="N3081" s="144">
        <f t="shared" si="87"/>
        <v>0</v>
      </c>
    </row>
    <row r="3082" spans="14:14" ht="15.75">
      <c r="N3082" s="144">
        <f t="shared" si="87"/>
        <v>0</v>
      </c>
    </row>
    <row r="3083" spans="14:14" ht="15.75">
      <c r="N3083" s="144">
        <f t="shared" si="87"/>
        <v>0</v>
      </c>
    </row>
    <row r="3084" spans="14:14" ht="15.75">
      <c r="N3084" s="144">
        <f t="shared" si="87"/>
        <v>0</v>
      </c>
    </row>
    <row r="3085" spans="14:14" ht="15.75">
      <c r="N3085" s="144">
        <f t="shared" si="87"/>
        <v>0</v>
      </c>
    </row>
    <row r="3086" spans="14:14" ht="15.75">
      <c r="N3086" s="144">
        <f t="shared" si="87"/>
        <v>0</v>
      </c>
    </row>
    <row r="3087" spans="14:14" ht="15.75">
      <c r="N3087" s="144">
        <f t="shared" si="87"/>
        <v>0</v>
      </c>
    </row>
    <row r="3088" spans="14:14" ht="15.75">
      <c r="N3088" s="144">
        <f t="shared" si="87"/>
        <v>0</v>
      </c>
    </row>
    <row r="3089" spans="14:14" ht="15.75">
      <c r="N3089" s="144">
        <f t="shared" si="87"/>
        <v>0</v>
      </c>
    </row>
    <row r="3090" spans="14:14" ht="15.75">
      <c r="N3090" s="144">
        <f t="shared" si="87"/>
        <v>0</v>
      </c>
    </row>
    <row r="3091" spans="14:14" ht="15.75">
      <c r="N3091" s="144">
        <f t="shared" si="87"/>
        <v>0</v>
      </c>
    </row>
    <row r="3092" spans="14:14" ht="15.75">
      <c r="N3092" s="144">
        <f t="shared" si="87"/>
        <v>0</v>
      </c>
    </row>
    <row r="3093" spans="14:14" ht="15.75">
      <c r="N3093" s="144">
        <f t="shared" si="87"/>
        <v>0</v>
      </c>
    </row>
    <row r="3094" spans="14:14" ht="15.75">
      <c r="N3094" s="144">
        <f t="shared" si="87"/>
        <v>0</v>
      </c>
    </row>
    <row r="3095" spans="14:14" ht="15.75">
      <c r="N3095" s="144">
        <f t="shared" si="87"/>
        <v>0</v>
      </c>
    </row>
    <row r="3096" spans="14:14" ht="15.75">
      <c r="N3096" s="144">
        <f t="shared" si="87"/>
        <v>0</v>
      </c>
    </row>
    <row r="3097" spans="14:14" ht="15.75">
      <c r="N3097" s="144">
        <f t="shared" si="87"/>
        <v>0</v>
      </c>
    </row>
    <row r="3098" spans="14:14" ht="15.75">
      <c r="N3098" s="144">
        <f t="shared" si="87"/>
        <v>0</v>
      </c>
    </row>
    <row r="3099" spans="14:14" ht="15.75">
      <c r="N3099" s="144">
        <f t="shared" si="87"/>
        <v>0</v>
      </c>
    </row>
    <row r="3100" spans="14:14" ht="15.75">
      <c r="N3100" s="144">
        <f t="shared" si="87"/>
        <v>0</v>
      </c>
    </row>
    <row r="3101" spans="14:14" ht="15.75">
      <c r="N3101" s="144">
        <f t="shared" si="87"/>
        <v>0</v>
      </c>
    </row>
    <row r="3102" spans="14:14" ht="15.75">
      <c r="N3102" s="144">
        <f t="shared" si="87"/>
        <v>0</v>
      </c>
    </row>
    <row r="3103" spans="14:14" ht="15.75">
      <c r="N3103" s="144">
        <f t="shared" si="87"/>
        <v>0</v>
      </c>
    </row>
    <row r="3104" spans="14:14" ht="15.75">
      <c r="N3104" s="144">
        <f t="shared" si="87"/>
        <v>0</v>
      </c>
    </row>
    <row r="3105" spans="14:14" ht="15.75">
      <c r="N3105" s="144">
        <f t="shared" si="87"/>
        <v>0</v>
      </c>
    </row>
    <row r="3106" spans="14:14" ht="15.75">
      <c r="N3106" s="144">
        <f t="shared" si="87"/>
        <v>0</v>
      </c>
    </row>
    <row r="3107" spans="14:14" ht="15.75">
      <c r="N3107" s="144">
        <f t="shared" si="87"/>
        <v>0</v>
      </c>
    </row>
    <row r="3108" spans="14:14" ht="15.75">
      <c r="N3108" s="144">
        <f t="shared" si="87"/>
        <v>0</v>
      </c>
    </row>
    <row r="3109" spans="14:14" ht="15.75">
      <c r="N3109" s="144">
        <f t="shared" si="87"/>
        <v>0</v>
      </c>
    </row>
    <row r="3110" spans="14:14" ht="15.75">
      <c r="N3110" s="144">
        <f t="shared" si="87"/>
        <v>0</v>
      </c>
    </row>
    <row r="3111" spans="14:14" ht="15.75">
      <c r="N3111" s="144">
        <f t="shared" si="87"/>
        <v>0</v>
      </c>
    </row>
    <row r="3112" spans="14:14" ht="15.75">
      <c r="N3112" s="144">
        <f t="shared" si="87"/>
        <v>0</v>
      </c>
    </row>
    <row r="3113" spans="14:14" ht="15.75">
      <c r="N3113" s="144">
        <f t="shared" ref="N3113:N3176" si="88">C3113+F3113</f>
        <v>0</v>
      </c>
    </row>
    <row r="3114" spans="14:14" ht="15.75">
      <c r="N3114" s="144">
        <f t="shared" si="88"/>
        <v>0</v>
      </c>
    </row>
    <row r="3115" spans="14:14" ht="15.75">
      <c r="N3115" s="144">
        <f t="shared" si="88"/>
        <v>0</v>
      </c>
    </row>
    <row r="3116" spans="14:14" ht="15.75">
      <c r="N3116" s="144">
        <f t="shared" si="88"/>
        <v>0</v>
      </c>
    </row>
    <row r="3117" spans="14:14" ht="15.75">
      <c r="N3117" s="144">
        <f t="shared" si="88"/>
        <v>0</v>
      </c>
    </row>
    <row r="3118" spans="14:14" ht="15.75">
      <c r="N3118" s="144">
        <f t="shared" si="88"/>
        <v>0</v>
      </c>
    </row>
    <row r="3119" spans="14:14" ht="15.75">
      <c r="N3119" s="144">
        <f t="shared" si="88"/>
        <v>0</v>
      </c>
    </row>
    <row r="3120" spans="14:14" ht="15.75">
      <c r="N3120" s="144">
        <f t="shared" si="88"/>
        <v>0</v>
      </c>
    </row>
    <row r="3121" spans="14:14" ht="15.75">
      <c r="N3121" s="144">
        <f t="shared" si="88"/>
        <v>0</v>
      </c>
    </row>
    <row r="3122" spans="14:14" ht="15.75">
      <c r="N3122" s="144">
        <f t="shared" si="88"/>
        <v>0</v>
      </c>
    </row>
    <row r="3123" spans="14:14" ht="15.75">
      <c r="N3123" s="144">
        <f t="shared" si="88"/>
        <v>0</v>
      </c>
    </row>
    <row r="3124" spans="14:14" ht="15.75">
      <c r="N3124" s="144">
        <f t="shared" si="88"/>
        <v>0</v>
      </c>
    </row>
    <row r="3125" spans="14:14" ht="15.75">
      <c r="N3125" s="144">
        <f t="shared" si="88"/>
        <v>0</v>
      </c>
    </row>
    <row r="3126" spans="14:14" ht="15.75">
      <c r="N3126" s="144">
        <f t="shared" si="88"/>
        <v>0</v>
      </c>
    </row>
    <row r="3127" spans="14:14" ht="15.75">
      <c r="N3127" s="144">
        <f t="shared" si="88"/>
        <v>0</v>
      </c>
    </row>
    <row r="3128" spans="14:14" ht="15.75">
      <c r="N3128" s="144">
        <f t="shared" si="88"/>
        <v>0</v>
      </c>
    </row>
    <row r="3129" spans="14:14" ht="15.75">
      <c r="N3129" s="144">
        <f t="shared" si="88"/>
        <v>0</v>
      </c>
    </row>
    <row r="3130" spans="14:14" ht="15.75">
      <c r="N3130" s="144">
        <f t="shared" si="88"/>
        <v>0</v>
      </c>
    </row>
    <row r="3131" spans="14:14" ht="15.75">
      <c r="N3131" s="144">
        <f t="shared" si="88"/>
        <v>0</v>
      </c>
    </row>
    <row r="3132" spans="14:14" ht="15.75">
      <c r="N3132" s="144">
        <f t="shared" si="88"/>
        <v>0</v>
      </c>
    </row>
    <row r="3133" spans="14:14" ht="15.75">
      <c r="N3133" s="144">
        <f t="shared" si="88"/>
        <v>0</v>
      </c>
    </row>
    <row r="3134" spans="14:14" ht="15.75">
      <c r="N3134" s="144">
        <f t="shared" si="88"/>
        <v>0</v>
      </c>
    </row>
    <row r="3135" spans="14:14" ht="15.75">
      <c r="N3135" s="144">
        <f t="shared" si="88"/>
        <v>0</v>
      </c>
    </row>
    <row r="3136" spans="14:14" ht="15.75">
      <c r="N3136" s="144">
        <f t="shared" si="88"/>
        <v>0</v>
      </c>
    </row>
    <row r="3137" spans="14:14" ht="15.75">
      <c r="N3137" s="144">
        <f t="shared" si="88"/>
        <v>0</v>
      </c>
    </row>
    <row r="3138" spans="14:14" ht="15.75">
      <c r="N3138" s="144">
        <f t="shared" si="88"/>
        <v>0</v>
      </c>
    </row>
    <row r="3139" spans="14:14" ht="15.75">
      <c r="N3139" s="144">
        <f t="shared" si="88"/>
        <v>0</v>
      </c>
    </row>
    <row r="3140" spans="14:14" ht="15.75">
      <c r="N3140" s="144">
        <f t="shared" si="88"/>
        <v>0</v>
      </c>
    </row>
    <row r="3141" spans="14:14" ht="15.75">
      <c r="N3141" s="144">
        <f t="shared" si="88"/>
        <v>0</v>
      </c>
    </row>
    <row r="3142" spans="14:14" ht="15.75">
      <c r="N3142" s="144">
        <f t="shared" si="88"/>
        <v>0</v>
      </c>
    </row>
    <row r="3143" spans="14:14" ht="15.75">
      <c r="N3143" s="144">
        <f t="shared" si="88"/>
        <v>0</v>
      </c>
    </row>
    <row r="3144" spans="14:14" ht="15.75">
      <c r="N3144" s="144">
        <f t="shared" si="88"/>
        <v>0</v>
      </c>
    </row>
    <row r="3145" spans="14:14" ht="15.75">
      <c r="N3145" s="144">
        <f t="shared" si="88"/>
        <v>0</v>
      </c>
    </row>
    <row r="3146" spans="14:14" ht="15.75">
      <c r="N3146" s="144">
        <f t="shared" si="88"/>
        <v>0</v>
      </c>
    </row>
    <row r="3147" spans="14:14" ht="15.75">
      <c r="N3147" s="144">
        <f t="shared" si="88"/>
        <v>0</v>
      </c>
    </row>
    <row r="3148" spans="14:14" ht="15.75">
      <c r="N3148" s="144">
        <f t="shared" si="88"/>
        <v>0</v>
      </c>
    </row>
    <row r="3149" spans="14:14" ht="15.75">
      <c r="N3149" s="144">
        <f t="shared" si="88"/>
        <v>0</v>
      </c>
    </row>
    <row r="3150" spans="14:14" ht="15.75">
      <c r="N3150" s="144">
        <f t="shared" si="88"/>
        <v>0</v>
      </c>
    </row>
    <row r="3151" spans="14:14" ht="15.75">
      <c r="N3151" s="144">
        <f t="shared" si="88"/>
        <v>0</v>
      </c>
    </row>
    <row r="3152" spans="14:14" ht="15.75">
      <c r="N3152" s="144">
        <f t="shared" si="88"/>
        <v>0</v>
      </c>
    </row>
    <row r="3153" spans="14:14" ht="15.75">
      <c r="N3153" s="144">
        <f t="shared" si="88"/>
        <v>0</v>
      </c>
    </row>
    <row r="3154" spans="14:14" ht="15.75">
      <c r="N3154" s="144">
        <f t="shared" si="88"/>
        <v>0</v>
      </c>
    </row>
    <row r="3155" spans="14:14" ht="15.75">
      <c r="N3155" s="144">
        <f t="shared" si="88"/>
        <v>0</v>
      </c>
    </row>
    <row r="3156" spans="14:14" ht="15.75">
      <c r="N3156" s="144">
        <f t="shared" si="88"/>
        <v>0</v>
      </c>
    </row>
    <row r="3157" spans="14:14" ht="15.75">
      <c r="N3157" s="144">
        <f t="shared" si="88"/>
        <v>0</v>
      </c>
    </row>
    <row r="3158" spans="14:14" ht="15.75">
      <c r="N3158" s="144">
        <f t="shared" si="88"/>
        <v>0</v>
      </c>
    </row>
    <row r="3159" spans="14:14" ht="15.75">
      <c r="N3159" s="144">
        <f t="shared" si="88"/>
        <v>0</v>
      </c>
    </row>
    <row r="3160" spans="14:14" ht="15.75">
      <c r="N3160" s="144">
        <f t="shared" si="88"/>
        <v>0</v>
      </c>
    </row>
    <row r="3161" spans="14:14" ht="15.75">
      <c r="N3161" s="144">
        <f t="shared" si="88"/>
        <v>0</v>
      </c>
    </row>
    <row r="3162" spans="14:14" ht="15.75">
      <c r="N3162" s="144">
        <f t="shared" si="88"/>
        <v>0</v>
      </c>
    </row>
    <row r="3163" spans="14:14" ht="15.75">
      <c r="N3163" s="144">
        <f t="shared" si="88"/>
        <v>0</v>
      </c>
    </row>
    <row r="3164" spans="14:14" ht="15.75">
      <c r="N3164" s="144">
        <f t="shared" si="88"/>
        <v>0</v>
      </c>
    </row>
    <row r="3165" spans="14:14" ht="15.75">
      <c r="N3165" s="144">
        <f t="shared" si="88"/>
        <v>0</v>
      </c>
    </row>
    <row r="3166" spans="14:14" ht="15.75">
      <c r="N3166" s="144">
        <f t="shared" si="88"/>
        <v>0</v>
      </c>
    </row>
    <row r="3167" spans="14:14" ht="15.75">
      <c r="N3167" s="144">
        <f t="shared" si="88"/>
        <v>0</v>
      </c>
    </row>
    <row r="3168" spans="14:14" ht="15.75">
      <c r="N3168" s="144">
        <f t="shared" si="88"/>
        <v>0</v>
      </c>
    </row>
    <row r="3169" spans="14:14" ht="15.75">
      <c r="N3169" s="144">
        <f t="shared" si="88"/>
        <v>0</v>
      </c>
    </row>
    <row r="3170" spans="14:14" ht="15.75">
      <c r="N3170" s="144">
        <f t="shared" si="88"/>
        <v>0</v>
      </c>
    </row>
    <row r="3171" spans="14:14" ht="15.75">
      <c r="N3171" s="144">
        <f t="shared" si="88"/>
        <v>0</v>
      </c>
    </row>
    <row r="3172" spans="14:14" ht="15.75">
      <c r="N3172" s="144">
        <f t="shared" si="88"/>
        <v>0</v>
      </c>
    </row>
    <row r="3173" spans="14:14" ht="15.75">
      <c r="N3173" s="144">
        <f t="shared" si="88"/>
        <v>0</v>
      </c>
    </row>
    <row r="3174" spans="14:14" ht="15.75">
      <c r="N3174" s="144">
        <f t="shared" si="88"/>
        <v>0</v>
      </c>
    </row>
    <row r="3175" spans="14:14" ht="15.75">
      <c r="N3175" s="144">
        <f t="shared" si="88"/>
        <v>0</v>
      </c>
    </row>
    <row r="3176" spans="14:14" ht="15.75">
      <c r="N3176" s="144">
        <f t="shared" si="88"/>
        <v>0</v>
      </c>
    </row>
    <row r="3177" spans="14:14" ht="15.75">
      <c r="N3177" s="144">
        <f t="shared" ref="N3177:N3240" si="89">C3177+F3177</f>
        <v>0</v>
      </c>
    </row>
    <row r="3178" spans="14:14" ht="15.75">
      <c r="N3178" s="144">
        <f t="shared" si="89"/>
        <v>0</v>
      </c>
    </row>
    <row r="3179" spans="14:14" ht="15.75">
      <c r="N3179" s="144">
        <f t="shared" si="89"/>
        <v>0</v>
      </c>
    </row>
    <row r="3180" spans="14:14" ht="15.75">
      <c r="N3180" s="144">
        <f t="shared" si="89"/>
        <v>0</v>
      </c>
    </row>
    <row r="3181" spans="14:14" ht="15.75">
      <c r="N3181" s="144">
        <f t="shared" si="89"/>
        <v>0</v>
      </c>
    </row>
    <row r="3182" spans="14:14" ht="15.75">
      <c r="N3182" s="144">
        <f t="shared" si="89"/>
        <v>0</v>
      </c>
    </row>
    <row r="3183" spans="14:14" ht="15.75">
      <c r="N3183" s="144">
        <f t="shared" si="89"/>
        <v>0</v>
      </c>
    </row>
    <row r="3184" spans="14:14" ht="15.75">
      <c r="N3184" s="144">
        <f t="shared" si="89"/>
        <v>0</v>
      </c>
    </row>
    <row r="3185" spans="14:14" ht="15.75">
      <c r="N3185" s="144">
        <f t="shared" si="89"/>
        <v>0</v>
      </c>
    </row>
    <row r="3186" spans="14:14" ht="15.75">
      <c r="N3186" s="144">
        <f t="shared" si="89"/>
        <v>0</v>
      </c>
    </row>
    <row r="3187" spans="14:14" ht="15.75">
      <c r="N3187" s="144">
        <f t="shared" si="89"/>
        <v>0</v>
      </c>
    </row>
    <row r="3188" spans="14:14" ht="15.75">
      <c r="N3188" s="144">
        <f t="shared" si="89"/>
        <v>0</v>
      </c>
    </row>
    <row r="3189" spans="14:14" ht="15.75">
      <c r="N3189" s="144">
        <f t="shared" si="89"/>
        <v>0</v>
      </c>
    </row>
    <row r="3190" spans="14:14" ht="15.75">
      <c r="N3190" s="144">
        <f t="shared" si="89"/>
        <v>0</v>
      </c>
    </row>
    <row r="3191" spans="14:14" ht="15.75">
      <c r="N3191" s="144">
        <f t="shared" si="89"/>
        <v>0</v>
      </c>
    </row>
    <row r="3192" spans="14:14" ht="15.75">
      <c r="N3192" s="144">
        <f t="shared" si="89"/>
        <v>0</v>
      </c>
    </row>
    <row r="3193" spans="14:14" ht="15.75">
      <c r="N3193" s="144">
        <f t="shared" si="89"/>
        <v>0</v>
      </c>
    </row>
    <row r="3194" spans="14:14" ht="15.75">
      <c r="N3194" s="144">
        <f t="shared" si="89"/>
        <v>0</v>
      </c>
    </row>
    <row r="3195" spans="14:14" ht="15.75">
      <c r="N3195" s="144">
        <f t="shared" si="89"/>
        <v>0</v>
      </c>
    </row>
    <row r="3196" spans="14:14" ht="15.75">
      <c r="N3196" s="144">
        <f t="shared" si="89"/>
        <v>0</v>
      </c>
    </row>
    <row r="3197" spans="14:14" ht="15.75">
      <c r="N3197" s="144">
        <f t="shared" si="89"/>
        <v>0</v>
      </c>
    </row>
    <row r="3198" spans="14:14" ht="15.75">
      <c r="N3198" s="144">
        <f t="shared" si="89"/>
        <v>0</v>
      </c>
    </row>
    <row r="3199" spans="14:14" ht="15.75">
      <c r="N3199" s="144">
        <f t="shared" si="89"/>
        <v>0</v>
      </c>
    </row>
    <row r="3200" spans="14:14" ht="15.75">
      <c r="N3200" s="144">
        <f t="shared" si="89"/>
        <v>0</v>
      </c>
    </row>
    <row r="3201" spans="14:14" ht="15.75">
      <c r="N3201" s="144">
        <f t="shared" si="89"/>
        <v>0</v>
      </c>
    </row>
    <row r="3202" spans="14:14" ht="15.75">
      <c r="N3202" s="144">
        <f t="shared" si="89"/>
        <v>0</v>
      </c>
    </row>
    <row r="3203" spans="14:14" ht="15.75">
      <c r="N3203" s="144">
        <f t="shared" si="89"/>
        <v>0</v>
      </c>
    </row>
    <row r="3204" spans="14:14" ht="15.75">
      <c r="N3204" s="144">
        <f t="shared" si="89"/>
        <v>0</v>
      </c>
    </row>
    <row r="3205" spans="14:14" ht="15.75">
      <c r="N3205" s="144">
        <f t="shared" si="89"/>
        <v>0</v>
      </c>
    </row>
    <row r="3206" spans="14:14" ht="15.75">
      <c r="N3206" s="144">
        <f t="shared" si="89"/>
        <v>0</v>
      </c>
    </row>
    <row r="3207" spans="14:14" ht="15.75">
      <c r="N3207" s="144">
        <f t="shared" si="89"/>
        <v>0</v>
      </c>
    </row>
    <row r="3208" spans="14:14" ht="15.75">
      <c r="N3208" s="144">
        <f t="shared" si="89"/>
        <v>0</v>
      </c>
    </row>
    <row r="3209" spans="14:14" ht="15.75">
      <c r="N3209" s="144">
        <f t="shared" si="89"/>
        <v>0</v>
      </c>
    </row>
    <row r="3210" spans="14:14" ht="15.75">
      <c r="N3210" s="144">
        <f t="shared" si="89"/>
        <v>0</v>
      </c>
    </row>
    <row r="3211" spans="14:14" ht="15.75">
      <c r="N3211" s="144">
        <f t="shared" si="89"/>
        <v>0</v>
      </c>
    </row>
    <row r="3212" spans="14:14" ht="15.75">
      <c r="N3212" s="144">
        <f t="shared" si="89"/>
        <v>0</v>
      </c>
    </row>
    <row r="3213" spans="14:14" ht="15.75">
      <c r="N3213" s="144">
        <f t="shared" si="89"/>
        <v>0</v>
      </c>
    </row>
    <row r="3214" spans="14:14" ht="15.75">
      <c r="N3214" s="144">
        <f t="shared" si="89"/>
        <v>0</v>
      </c>
    </row>
    <row r="3215" spans="14:14" ht="15.75">
      <c r="N3215" s="144">
        <f t="shared" si="89"/>
        <v>0</v>
      </c>
    </row>
    <row r="3216" spans="14:14" ht="15.75">
      <c r="N3216" s="144">
        <f t="shared" si="89"/>
        <v>0</v>
      </c>
    </row>
    <row r="3217" spans="14:14" ht="15.75">
      <c r="N3217" s="144">
        <f t="shared" si="89"/>
        <v>0</v>
      </c>
    </row>
    <row r="3218" spans="14:14" ht="15.75">
      <c r="N3218" s="144">
        <f t="shared" si="89"/>
        <v>0</v>
      </c>
    </row>
    <row r="3219" spans="14:14" ht="15.75">
      <c r="N3219" s="144">
        <f t="shared" si="89"/>
        <v>0</v>
      </c>
    </row>
    <row r="3220" spans="14:14" ht="15.75">
      <c r="N3220" s="144">
        <f t="shared" si="89"/>
        <v>0</v>
      </c>
    </row>
    <row r="3221" spans="14:14" ht="15.75">
      <c r="N3221" s="144">
        <f t="shared" si="89"/>
        <v>0</v>
      </c>
    </row>
    <row r="3222" spans="14:14" ht="15.75">
      <c r="N3222" s="144">
        <f t="shared" si="89"/>
        <v>0</v>
      </c>
    </row>
    <row r="3223" spans="14:14" ht="15.75">
      <c r="N3223" s="144">
        <f t="shared" si="89"/>
        <v>0</v>
      </c>
    </row>
    <row r="3224" spans="14:14" ht="15.75">
      <c r="N3224" s="144">
        <f t="shared" si="89"/>
        <v>0</v>
      </c>
    </row>
    <row r="3225" spans="14:14" ht="15.75">
      <c r="N3225" s="144">
        <f t="shared" si="89"/>
        <v>0</v>
      </c>
    </row>
    <row r="3226" spans="14:14" ht="15.75">
      <c r="N3226" s="144">
        <f t="shared" si="89"/>
        <v>0</v>
      </c>
    </row>
    <row r="3227" spans="14:14" ht="15.75">
      <c r="N3227" s="144">
        <f t="shared" si="89"/>
        <v>0</v>
      </c>
    </row>
    <row r="3228" spans="14:14" ht="15.75">
      <c r="N3228" s="144">
        <f t="shared" si="89"/>
        <v>0</v>
      </c>
    </row>
    <row r="3229" spans="14:14" ht="15.75">
      <c r="N3229" s="144">
        <f t="shared" si="89"/>
        <v>0</v>
      </c>
    </row>
    <row r="3230" spans="14:14" ht="15.75">
      <c r="N3230" s="144">
        <f t="shared" si="89"/>
        <v>0</v>
      </c>
    </row>
    <row r="3231" spans="14:14" ht="15.75">
      <c r="N3231" s="144">
        <f t="shared" si="89"/>
        <v>0</v>
      </c>
    </row>
    <row r="3232" spans="14:14" ht="15.75">
      <c r="N3232" s="144">
        <f t="shared" si="89"/>
        <v>0</v>
      </c>
    </row>
    <row r="3233" spans="14:14" ht="15.75">
      <c r="N3233" s="144">
        <f t="shared" si="89"/>
        <v>0</v>
      </c>
    </row>
    <row r="3234" spans="14:14" ht="15.75">
      <c r="N3234" s="144">
        <f t="shared" si="89"/>
        <v>0</v>
      </c>
    </row>
    <row r="3235" spans="14:14" ht="15.75">
      <c r="N3235" s="144">
        <f t="shared" si="89"/>
        <v>0</v>
      </c>
    </row>
    <row r="3236" spans="14:14" ht="15.75">
      <c r="N3236" s="144">
        <f t="shared" si="89"/>
        <v>0</v>
      </c>
    </row>
    <row r="3237" spans="14:14" ht="15.75">
      <c r="N3237" s="144">
        <f t="shared" si="89"/>
        <v>0</v>
      </c>
    </row>
    <row r="3238" spans="14:14" ht="15.75">
      <c r="N3238" s="144">
        <f t="shared" si="89"/>
        <v>0</v>
      </c>
    </row>
    <row r="3239" spans="14:14" ht="15.75">
      <c r="N3239" s="144">
        <f t="shared" si="89"/>
        <v>0</v>
      </c>
    </row>
    <row r="3240" spans="14:14" ht="15.75">
      <c r="N3240" s="144">
        <f t="shared" si="89"/>
        <v>0</v>
      </c>
    </row>
    <row r="3241" spans="14:14" ht="15.75">
      <c r="N3241" s="144">
        <f t="shared" ref="N3241:N3304" si="90">C3241+F3241</f>
        <v>0</v>
      </c>
    </row>
    <row r="3242" spans="14:14" ht="15.75">
      <c r="N3242" s="144">
        <f t="shared" si="90"/>
        <v>0</v>
      </c>
    </row>
    <row r="3243" spans="14:14" ht="15.75">
      <c r="N3243" s="144">
        <f t="shared" si="90"/>
        <v>0</v>
      </c>
    </row>
    <row r="3244" spans="14:14" ht="15.75">
      <c r="N3244" s="144">
        <f t="shared" si="90"/>
        <v>0</v>
      </c>
    </row>
    <row r="3245" spans="14:14" ht="15.75">
      <c r="N3245" s="144">
        <f t="shared" si="90"/>
        <v>0</v>
      </c>
    </row>
    <row r="3246" spans="14:14" ht="15.75">
      <c r="N3246" s="144">
        <f t="shared" si="90"/>
        <v>0</v>
      </c>
    </row>
    <row r="3247" spans="14:14" ht="15.75">
      <c r="N3247" s="144">
        <f t="shared" si="90"/>
        <v>0</v>
      </c>
    </row>
    <row r="3248" spans="14:14" ht="15.75">
      <c r="N3248" s="144">
        <f t="shared" si="90"/>
        <v>0</v>
      </c>
    </row>
    <row r="3249" spans="14:14" ht="15.75">
      <c r="N3249" s="144">
        <f t="shared" si="90"/>
        <v>0</v>
      </c>
    </row>
    <row r="3250" spans="14:14" ht="15.75">
      <c r="N3250" s="144">
        <f t="shared" si="90"/>
        <v>0</v>
      </c>
    </row>
    <row r="3251" spans="14:14" ht="15.75">
      <c r="N3251" s="144">
        <f t="shared" si="90"/>
        <v>0</v>
      </c>
    </row>
    <row r="3252" spans="14:14" ht="15.75">
      <c r="N3252" s="144">
        <f t="shared" si="90"/>
        <v>0</v>
      </c>
    </row>
    <row r="3253" spans="14:14" ht="15.75">
      <c r="N3253" s="144">
        <f t="shared" si="90"/>
        <v>0</v>
      </c>
    </row>
    <row r="3254" spans="14:14" ht="15.75">
      <c r="N3254" s="144">
        <f t="shared" si="90"/>
        <v>0</v>
      </c>
    </row>
    <row r="3255" spans="14:14" ht="15.75">
      <c r="N3255" s="144">
        <f t="shared" si="90"/>
        <v>0</v>
      </c>
    </row>
    <row r="3256" spans="14:14" ht="15.75">
      <c r="N3256" s="144">
        <f t="shared" si="90"/>
        <v>0</v>
      </c>
    </row>
    <row r="3257" spans="14:14" ht="15.75">
      <c r="N3257" s="144">
        <f t="shared" si="90"/>
        <v>0</v>
      </c>
    </row>
    <row r="3258" spans="14:14" ht="15.75">
      <c r="N3258" s="144">
        <f t="shared" si="90"/>
        <v>0</v>
      </c>
    </row>
    <row r="3259" spans="14:14" ht="15.75">
      <c r="N3259" s="144">
        <f t="shared" si="90"/>
        <v>0</v>
      </c>
    </row>
    <row r="3260" spans="14:14" ht="15.75">
      <c r="N3260" s="144">
        <f t="shared" si="90"/>
        <v>0</v>
      </c>
    </row>
    <row r="3261" spans="14:14" ht="15.75">
      <c r="N3261" s="144">
        <f t="shared" si="90"/>
        <v>0</v>
      </c>
    </row>
    <row r="3262" spans="14:14" ht="15.75">
      <c r="N3262" s="144">
        <f t="shared" si="90"/>
        <v>0</v>
      </c>
    </row>
    <row r="3263" spans="14:14" ht="15.75">
      <c r="N3263" s="144">
        <f t="shared" si="90"/>
        <v>0</v>
      </c>
    </row>
    <row r="3264" spans="14:14" ht="15.75">
      <c r="N3264" s="144">
        <f t="shared" si="90"/>
        <v>0</v>
      </c>
    </row>
    <row r="3265" spans="14:14" ht="15.75">
      <c r="N3265" s="144">
        <f t="shared" si="90"/>
        <v>0</v>
      </c>
    </row>
    <row r="3266" spans="14:14" ht="15.75">
      <c r="N3266" s="144">
        <f t="shared" si="90"/>
        <v>0</v>
      </c>
    </row>
    <row r="3267" spans="14:14" ht="15.75">
      <c r="N3267" s="144">
        <f t="shared" si="90"/>
        <v>0</v>
      </c>
    </row>
    <row r="3268" spans="14:14" ht="15.75">
      <c r="N3268" s="144">
        <f t="shared" si="90"/>
        <v>0</v>
      </c>
    </row>
    <row r="3269" spans="14:14" ht="15.75">
      <c r="N3269" s="144">
        <f t="shared" si="90"/>
        <v>0</v>
      </c>
    </row>
    <row r="3270" spans="14:14" ht="15.75">
      <c r="N3270" s="144">
        <f t="shared" si="90"/>
        <v>0</v>
      </c>
    </row>
    <row r="3271" spans="14:14" ht="15.75">
      <c r="N3271" s="144">
        <f t="shared" si="90"/>
        <v>0</v>
      </c>
    </row>
    <row r="3272" spans="14:14" ht="15.75">
      <c r="N3272" s="144">
        <f t="shared" si="90"/>
        <v>0</v>
      </c>
    </row>
    <row r="3273" spans="14:14" ht="15.75">
      <c r="N3273" s="144">
        <f t="shared" si="90"/>
        <v>0</v>
      </c>
    </row>
    <row r="3274" spans="14:14" ht="15.75">
      <c r="N3274" s="144">
        <f t="shared" si="90"/>
        <v>0</v>
      </c>
    </row>
    <row r="3275" spans="14:14" ht="15.75">
      <c r="N3275" s="144">
        <f t="shared" si="90"/>
        <v>0</v>
      </c>
    </row>
    <row r="3276" spans="14:14" ht="15.75">
      <c r="N3276" s="144">
        <f t="shared" si="90"/>
        <v>0</v>
      </c>
    </row>
    <row r="3277" spans="14:14" ht="15.75">
      <c r="N3277" s="144">
        <f t="shared" si="90"/>
        <v>0</v>
      </c>
    </row>
    <row r="3278" spans="14:14" ht="15.75">
      <c r="N3278" s="144">
        <f t="shared" si="90"/>
        <v>0</v>
      </c>
    </row>
    <row r="3279" spans="14:14" ht="15.75">
      <c r="N3279" s="144">
        <f t="shared" si="90"/>
        <v>0</v>
      </c>
    </row>
    <row r="3280" spans="14:14" ht="15.75">
      <c r="N3280" s="144">
        <f t="shared" si="90"/>
        <v>0</v>
      </c>
    </row>
    <row r="3281" spans="14:14" ht="15.75">
      <c r="N3281" s="144">
        <f t="shared" si="90"/>
        <v>0</v>
      </c>
    </row>
    <row r="3282" spans="14:14" ht="15.75">
      <c r="N3282" s="144">
        <f t="shared" si="90"/>
        <v>0</v>
      </c>
    </row>
    <row r="3283" spans="14:14" ht="15.75">
      <c r="N3283" s="144">
        <f t="shared" si="90"/>
        <v>0</v>
      </c>
    </row>
    <row r="3284" spans="14:14" ht="15.75">
      <c r="N3284" s="144">
        <f t="shared" si="90"/>
        <v>0</v>
      </c>
    </row>
    <row r="3285" spans="14:14" ht="15.75">
      <c r="N3285" s="144">
        <f t="shared" si="90"/>
        <v>0</v>
      </c>
    </row>
    <row r="3286" spans="14:14" ht="15.75">
      <c r="N3286" s="144">
        <f t="shared" si="90"/>
        <v>0</v>
      </c>
    </row>
    <row r="3287" spans="14:14" ht="15.75">
      <c r="N3287" s="144">
        <f t="shared" si="90"/>
        <v>0</v>
      </c>
    </row>
    <row r="3288" spans="14:14" ht="15.75">
      <c r="N3288" s="144">
        <f t="shared" si="90"/>
        <v>0</v>
      </c>
    </row>
    <row r="3289" spans="14:14" ht="15.75">
      <c r="N3289" s="144">
        <f t="shared" si="90"/>
        <v>0</v>
      </c>
    </row>
    <row r="3290" spans="14:14" ht="15.75">
      <c r="N3290" s="144">
        <f t="shared" si="90"/>
        <v>0</v>
      </c>
    </row>
    <row r="3291" spans="14:14" ht="15.75">
      <c r="N3291" s="144">
        <f t="shared" si="90"/>
        <v>0</v>
      </c>
    </row>
    <row r="3292" spans="14:14" ht="15.75">
      <c r="N3292" s="144">
        <f t="shared" si="90"/>
        <v>0</v>
      </c>
    </row>
    <row r="3293" spans="14:14" ht="15.75">
      <c r="N3293" s="144">
        <f t="shared" si="90"/>
        <v>0</v>
      </c>
    </row>
    <row r="3294" spans="14:14" ht="15.75">
      <c r="N3294" s="144">
        <f t="shared" si="90"/>
        <v>0</v>
      </c>
    </row>
    <row r="3295" spans="14:14" ht="15.75">
      <c r="N3295" s="144">
        <f t="shared" si="90"/>
        <v>0</v>
      </c>
    </row>
    <row r="3296" spans="14:14" ht="15.75">
      <c r="N3296" s="144">
        <f t="shared" si="90"/>
        <v>0</v>
      </c>
    </row>
    <row r="3297" spans="14:14" ht="15.75">
      <c r="N3297" s="144">
        <f t="shared" si="90"/>
        <v>0</v>
      </c>
    </row>
    <row r="3298" spans="14:14" ht="15.75">
      <c r="N3298" s="144">
        <f t="shared" si="90"/>
        <v>0</v>
      </c>
    </row>
    <row r="3299" spans="14:14" ht="15.75">
      <c r="N3299" s="144">
        <f t="shared" si="90"/>
        <v>0</v>
      </c>
    </row>
    <row r="3300" spans="14:14" ht="15.75">
      <c r="N3300" s="144">
        <f t="shared" si="90"/>
        <v>0</v>
      </c>
    </row>
    <row r="3301" spans="14:14" ht="15.75">
      <c r="N3301" s="144">
        <f t="shared" si="90"/>
        <v>0</v>
      </c>
    </row>
    <row r="3302" spans="14:14" ht="15.75">
      <c r="N3302" s="144">
        <f t="shared" si="90"/>
        <v>0</v>
      </c>
    </row>
    <row r="3303" spans="14:14" ht="15.75">
      <c r="N3303" s="144">
        <f t="shared" si="90"/>
        <v>0</v>
      </c>
    </row>
    <row r="3304" spans="14:14" ht="15.75">
      <c r="N3304" s="144">
        <f t="shared" si="90"/>
        <v>0</v>
      </c>
    </row>
    <row r="3305" spans="14:14" ht="15.75">
      <c r="N3305" s="144">
        <f t="shared" ref="N3305:N3368" si="91">C3305+F3305</f>
        <v>0</v>
      </c>
    </row>
    <row r="3306" spans="14:14" ht="15.75">
      <c r="N3306" s="144">
        <f t="shared" si="91"/>
        <v>0</v>
      </c>
    </row>
    <row r="3307" spans="14:14" ht="15.75">
      <c r="N3307" s="144">
        <f t="shared" si="91"/>
        <v>0</v>
      </c>
    </row>
    <row r="3308" spans="14:14" ht="15.75">
      <c r="N3308" s="144">
        <f t="shared" si="91"/>
        <v>0</v>
      </c>
    </row>
    <row r="3309" spans="14:14" ht="15.75">
      <c r="N3309" s="144">
        <f t="shared" si="91"/>
        <v>0</v>
      </c>
    </row>
    <row r="3310" spans="14:14" ht="15.75">
      <c r="N3310" s="144">
        <f t="shared" si="91"/>
        <v>0</v>
      </c>
    </row>
    <row r="3311" spans="14:14" ht="15.75">
      <c r="N3311" s="144">
        <f t="shared" si="91"/>
        <v>0</v>
      </c>
    </row>
    <row r="3312" spans="14:14" ht="15.75">
      <c r="N3312" s="144">
        <f t="shared" si="91"/>
        <v>0</v>
      </c>
    </row>
    <row r="3313" spans="14:14" ht="15.75">
      <c r="N3313" s="144">
        <f t="shared" si="91"/>
        <v>0</v>
      </c>
    </row>
    <row r="3314" spans="14:14" ht="15.75">
      <c r="N3314" s="144">
        <f t="shared" si="91"/>
        <v>0</v>
      </c>
    </row>
    <row r="3315" spans="14:14" ht="15.75">
      <c r="N3315" s="144">
        <f t="shared" si="91"/>
        <v>0</v>
      </c>
    </row>
    <row r="3316" spans="14:14" ht="15.75">
      <c r="N3316" s="144">
        <f t="shared" si="91"/>
        <v>0</v>
      </c>
    </row>
    <row r="3317" spans="14:14" ht="15.75">
      <c r="N3317" s="144">
        <f t="shared" si="91"/>
        <v>0</v>
      </c>
    </row>
    <row r="3318" spans="14:14" ht="15.75">
      <c r="N3318" s="144">
        <f t="shared" si="91"/>
        <v>0</v>
      </c>
    </row>
    <row r="3319" spans="14:14" ht="15.75">
      <c r="N3319" s="144">
        <f t="shared" si="91"/>
        <v>0</v>
      </c>
    </row>
    <row r="3320" spans="14:14" ht="15.75">
      <c r="N3320" s="144">
        <f t="shared" si="91"/>
        <v>0</v>
      </c>
    </row>
    <row r="3321" spans="14:14" ht="15.75">
      <c r="N3321" s="144">
        <f t="shared" si="91"/>
        <v>0</v>
      </c>
    </row>
    <row r="3322" spans="14:14" ht="15.75">
      <c r="N3322" s="144">
        <f t="shared" si="91"/>
        <v>0</v>
      </c>
    </row>
    <row r="3323" spans="14:14" ht="15.75">
      <c r="N3323" s="144">
        <f t="shared" si="91"/>
        <v>0</v>
      </c>
    </row>
    <row r="3324" spans="14:14" ht="15.75">
      <c r="N3324" s="144">
        <f t="shared" si="91"/>
        <v>0</v>
      </c>
    </row>
    <row r="3325" spans="14:14" ht="15.75">
      <c r="N3325" s="144">
        <f t="shared" si="91"/>
        <v>0</v>
      </c>
    </row>
    <row r="3326" spans="14:14" ht="15.75">
      <c r="N3326" s="144">
        <f t="shared" si="91"/>
        <v>0</v>
      </c>
    </row>
    <row r="3327" spans="14:14" ht="15.75">
      <c r="N3327" s="144">
        <f t="shared" si="91"/>
        <v>0</v>
      </c>
    </row>
    <row r="3328" spans="14:14" ht="15.75">
      <c r="N3328" s="144">
        <f t="shared" si="91"/>
        <v>0</v>
      </c>
    </row>
    <row r="3329" spans="14:14" ht="15.75">
      <c r="N3329" s="144">
        <f t="shared" si="91"/>
        <v>0</v>
      </c>
    </row>
    <row r="3330" spans="14:14" ht="15.75">
      <c r="N3330" s="144">
        <f t="shared" si="91"/>
        <v>0</v>
      </c>
    </row>
    <row r="3331" spans="14:14" ht="15.75">
      <c r="N3331" s="144">
        <f t="shared" si="91"/>
        <v>0</v>
      </c>
    </row>
    <row r="3332" spans="14:14" ht="15.75">
      <c r="N3332" s="144">
        <f t="shared" si="91"/>
        <v>0</v>
      </c>
    </row>
    <row r="3333" spans="14:14" ht="15.75">
      <c r="N3333" s="144">
        <f t="shared" si="91"/>
        <v>0</v>
      </c>
    </row>
    <row r="3334" spans="14:14" ht="15.75">
      <c r="N3334" s="144">
        <f t="shared" si="91"/>
        <v>0</v>
      </c>
    </row>
    <row r="3335" spans="14:14" ht="15.75">
      <c r="N3335" s="144">
        <f t="shared" si="91"/>
        <v>0</v>
      </c>
    </row>
    <row r="3336" spans="14:14" ht="15.75">
      <c r="N3336" s="144">
        <f t="shared" si="91"/>
        <v>0</v>
      </c>
    </row>
    <row r="3337" spans="14:14" ht="15.75">
      <c r="N3337" s="144">
        <f t="shared" si="91"/>
        <v>0</v>
      </c>
    </row>
    <row r="3338" spans="14:14" ht="15.75">
      <c r="N3338" s="144">
        <f t="shared" si="91"/>
        <v>0</v>
      </c>
    </row>
    <row r="3339" spans="14:14" ht="15.75">
      <c r="N3339" s="144">
        <f t="shared" si="91"/>
        <v>0</v>
      </c>
    </row>
    <row r="3340" spans="14:14" ht="15.75">
      <c r="N3340" s="144">
        <f t="shared" si="91"/>
        <v>0</v>
      </c>
    </row>
    <row r="3341" spans="14:14" ht="15.75">
      <c r="N3341" s="144">
        <f t="shared" si="91"/>
        <v>0</v>
      </c>
    </row>
    <row r="3342" spans="14:14" ht="15.75">
      <c r="N3342" s="144">
        <f t="shared" si="91"/>
        <v>0</v>
      </c>
    </row>
    <row r="3343" spans="14:14" ht="15.75">
      <c r="N3343" s="144">
        <f t="shared" si="91"/>
        <v>0</v>
      </c>
    </row>
    <row r="3344" spans="14:14" ht="15.75">
      <c r="N3344" s="144">
        <f t="shared" si="91"/>
        <v>0</v>
      </c>
    </row>
    <row r="3345" spans="14:14" ht="15.75">
      <c r="N3345" s="144">
        <f t="shared" si="91"/>
        <v>0</v>
      </c>
    </row>
    <row r="3346" spans="14:14" ht="15.75">
      <c r="N3346" s="144">
        <f t="shared" si="91"/>
        <v>0</v>
      </c>
    </row>
    <row r="3347" spans="14:14" ht="15.75">
      <c r="N3347" s="144">
        <f t="shared" si="91"/>
        <v>0</v>
      </c>
    </row>
    <row r="3348" spans="14:14" ht="15.75">
      <c r="N3348" s="144">
        <f t="shared" si="91"/>
        <v>0</v>
      </c>
    </row>
    <row r="3349" spans="14:14" ht="15.75">
      <c r="N3349" s="144">
        <f t="shared" si="91"/>
        <v>0</v>
      </c>
    </row>
    <row r="3350" spans="14:14" ht="15.75">
      <c r="N3350" s="144">
        <f t="shared" si="91"/>
        <v>0</v>
      </c>
    </row>
    <row r="3351" spans="14:14" ht="15.75">
      <c r="N3351" s="144">
        <f t="shared" si="91"/>
        <v>0</v>
      </c>
    </row>
    <row r="3352" spans="14:14" ht="15.75">
      <c r="N3352" s="144">
        <f t="shared" si="91"/>
        <v>0</v>
      </c>
    </row>
    <row r="3353" spans="14:14" ht="15.75">
      <c r="N3353" s="144">
        <f t="shared" si="91"/>
        <v>0</v>
      </c>
    </row>
    <row r="3354" spans="14:14" ht="15.75">
      <c r="N3354" s="144">
        <f t="shared" si="91"/>
        <v>0</v>
      </c>
    </row>
    <row r="3355" spans="14:14" ht="15.75">
      <c r="N3355" s="144">
        <f t="shared" si="91"/>
        <v>0</v>
      </c>
    </row>
    <row r="3356" spans="14:14" ht="15.75">
      <c r="N3356" s="144">
        <f t="shared" si="91"/>
        <v>0</v>
      </c>
    </row>
    <row r="3357" spans="14:14" ht="15.75">
      <c r="N3357" s="144">
        <f t="shared" si="91"/>
        <v>0</v>
      </c>
    </row>
    <row r="3358" spans="14:14" ht="15.75">
      <c r="N3358" s="144">
        <f t="shared" si="91"/>
        <v>0</v>
      </c>
    </row>
    <row r="3359" spans="14:14" ht="15.75">
      <c r="N3359" s="144">
        <f t="shared" si="91"/>
        <v>0</v>
      </c>
    </row>
    <row r="3360" spans="14:14" ht="15.75">
      <c r="N3360" s="144">
        <f t="shared" si="91"/>
        <v>0</v>
      </c>
    </row>
    <row r="3361" spans="14:14" ht="15.75">
      <c r="N3361" s="144">
        <f t="shared" si="91"/>
        <v>0</v>
      </c>
    </row>
    <row r="3362" spans="14:14" ht="15.75">
      <c r="N3362" s="144">
        <f t="shared" si="91"/>
        <v>0</v>
      </c>
    </row>
    <row r="3363" spans="14:14" ht="15.75">
      <c r="N3363" s="144">
        <f t="shared" si="91"/>
        <v>0</v>
      </c>
    </row>
    <row r="3364" spans="14:14" ht="15.75">
      <c r="N3364" s="144">
        <f t="shared" si="91"/>
        <v>0</v>
      </c>
    </row>
    <row r="3365" spans="14:14" ht="15.75">
      <c r="N3365" s="144">
        <f t="shared" si="91"/>
        <v>0</v>
      </c>
    </row>
    <row r="3366" spans="14:14" ht="15.75">
      <c r="N3366" s="144">
        <f t="shared" si="91"/>
        <v>0</v>
      </c>
    </row>
    <row r="3367" spans="14:14" ht="15.75">
      <c r="N3367" s="144">
        <f t="shared" si="91"/>
        <v>0</v>
      </c>
    </row>
    <row r="3368" spans="14:14" ht="15.75">
      <c r="N3368" s="144">
        <f t="shared" si="91"/>
        <v>0</v>
      </c>
    </row>
    <row r="3369" spans="14:14" ht="15.75">
      <c r="N3369" s="144">
        <f t="shared" ref="N3369:N3432" si="92">C3369+F3369</f>
        <v>0</v>
      </c>
    </row>
    <row r="3370" spans="14:14" ht="15.75">
      <c r="N3370" s="144">
        <f t="shared" si="92"/>
        <v>0</v>
      </c>
    </row>
    <row r="3371" spans="14:14" ht="15.75">
      <c r="N3371" s="144">
        <f t="shared" si="92"/>
        <v>0</v>
      </c>
    </row>
    <row r="3372" spans="14:14" ht="15.75">
      <c r="N3372" s="144">
        <f t="shared" si="92"/>
        <v>0</v>
      </c>
    </row>
    <row r="3373" spans="14:14" ht="15.75">
      <c r="N3373" s="144">
        <f t="shared" si="92"/>
        <v>0</v>
      </c>
    </row>
    <row r="3374" spans="14:14" ht="15.75">
      <c r="N3374" s="144">
        <f t="shared" si="92"/>
        <v>0</v>
      </c>
    </row>
    <row r="3375" spans="14:14" ht="15.75">
      <c r="N3375" s="144">
        <f t="shared" si="92"/>
        <v>0</v>
      </c>
    </row>
    <row r="3376" spans="14:14" ht="15.75">
      <c r="N3376" s="144">
        <f t="shared" si="92"/>
        <v>0</v>
      </c>
    </row>
    <row r="3377" spans="14:14" ht="15.75">
      <c r="N3377" s="144">
        <f t="shared" si="92"/>
        <v>0</v>
      </c>
    </row>
    <row r="3378" spans="14:14" ht="15.75">
      <c r="N3378" s="144">
        <f t="shared" si="92"/>
        <v>0</v>
      </c>
    </row>
    <row r="3379" spans="14:14" ht="15.75">
      <c r="N3379" s="144">
        <f t="shared" si="92"/>
        <v>0</v>
      </c>
    </row>
    <row r="3380" spans="14:14" ht="15.75">
      <c r="N3380" s="144">
        <f t="shared" si="92"/>
        <v>0</v>
      </c>
    </row>
    <row r="3381" spans="14:14" ht="15.75">
      <c r="N3381" s="144">
        <f t="shared" si="92"/>
        <v>0</v>
      </c>
    </row>
    <row r="3382" spans="14:14" ht="15.75">
      <c r="N3382" s="144">
        <f t="shared" si="92"/>
        <v>0</v>
      </c>
    </row>
    <row r="3383" spans="14:14" ht="15.75">
      <c r="N3383" s="144">
        <f t="shared" si="92"/>
        <v>0</v>
      </c>
    </row>
    <row r="3384" spans="14:14" ht="15.75">
      <c r="N3384" s="144">
        <f t="shared" si="92"/>
        <v>0</v>
      </c>
    </row>
    <row r="3385" spans="14:14" ht="15.75">
      <c r="N3385" s="144">
        <f t="shared" si="92"/>
        <v>0</v>
      </c>
    </row>
    <row r="3386" spans="14:14" ht="15.75">
      <c r="N3386" s="144">
        <f t="shared" si="92"/>
        <v>0</v>
      </c>
    </row>
    <row r="3387" spans="14:14" ht="15.75">
      <c r="N3387" s="144">
        <f t="shared" si="92"/>
        <v>0</v>
      </c>
    </row>
    <row r="3388" spans="14:14" ht="15.75">
      <c r="N3388" s="144">
        <f t="shared" si="92"/>
        <v>0</v>
      </c>
    </row>
    <row r="3389" spans="14:14" ht="15.75">
      <c r="N3389" s="144">
        <f t="shared" si="92"/>
        <v>0</v>
      </c>
    </row>
    <row r="3390" spans="14:14" ht="15.75">
      <c r="N3390" s="144">
        <f t="shared" si="92"/>
        <v>0</v>
      </c>
    </row>
    <row r="3391" spans="14:14" ht="15.75">
      <c r="N3391" s="144">
        <f t="shared" si="92"/>
        <v>0</v>
      </c>
    </row>
    <row r="3392" spans="14:14" ht="15.75">
      <c r="N3392" s="144">
        <f t="shared" si="92"/>
        <v>0</v>
      </c>
    </row>
    <row r="3393" spans="14:14" ht="15.75">
      <c r="N3393" s="144">
        <f t="shared" si="92"/>
        <v>0</v>
      </c>
    </row>
    <row r="3394" spans="14:14" ht="15.75">
      <c r="N3394" s="144">
        <f t="shared" si="92"/>
        <v>0</v>
      </c>
    </row>
    <row r="3395" spans="14:14" ht="15.75">
      <c r="N3395" s="144">
        <f t="shared" si="92"/>
        <v>0</v>
      </c>
    </row>
    <row r="3396" spans="14:14" ht="15.75">
      <c r="N3396" s="144">
        <f t="shared" si="92"/>
        <v>0</v>
      </c>
    </row>
    <row r="3397" spans="14:14" ht="15.75">
      <c r="N3397" s="144">
        <f t="shared" si="92"/>
        <v>0</v>
      </c>
    </row>
    <row r="3398" spans="14:14" ht="15.75">
      <c r="N3398" s="144">
        <f t="shared" si="92"/>
        <v>0</v>
      </c>
    </row>
    <row r="3399" spans="14:14" ht="15.75">
      <c r="N3399" s="144">
        <f t="shared" si="92"/>
        <v>0</v>
      </c>
    </row>
    <row r="3400" spans="14:14" ht="15.75">
      <c r="N3400" s="144">
        <f t="shared" si="92"/>
        <v>0</v>
      </c>
    </row>
    <row r="3401" spans="14:14" ht="15.75">
      <c r="N3401" s="144">
        <f t="shared" si="92"/>
        <v>0</v>
      </c>
    </row>
    <row r="3402" spans="14:14" ht="15.75">
      <c r="N3402" s="144">
        <f t="shared" si="92"/>
        <v>0</v>
      </c>
    </row>
    <row r="3403" spans="14:14" ht="15.75">
      <c r="N3403" s="144">
        <f t="shared" si="92"/>
        <v>0</v>
      </c>
    </row>
    <row r="3404" spans="14:14" ht="15.75">
      <c r="N3404" s="144">
        <f t="shared" si="92"/>
        <v>0</v>
      </c>
    </row>
    <row r="3405" spans="14:14" ht="15.75">
      <c r="N3405" s="144">
        <f t="shared" si="92"/>
        <v>0</v>
      </c>
    </row>
    <row r="3406" spans="14:14" ht="15.75">
      <c r="N3406" s="144">
        <f t="shared" si="92"/>
        <v>0</v>
      </c>
    </row>
    <row r="3407" spans="14:14" ht="15.75">
      <c r="N3407" s="144">
        <f t="shared" si="92"/>
        <v>0</v>
      </c>
    </row>
    <row r="3408" spans="14:14" ht="15.75">
      <c r="N3408" s="144">
        <f t="shared" si="92"/>
        <v>0</v>
      </c>
    </row>
    <row r="3409" spans="14:14" ht="15.75">
      <c r="N3409" s="144">
        <f t="shared" si="92"/>
        <v>0</v>
      </c>
    </row>
    <row r="3410" spans="14:14" ht="15.75">
      <c r="N3410" s="144">
        <f t="shared" si="92"/>
        <v>0</v>
      </c>
    </row>
    <row r="3411" spans="14:14" ht="15.75">
      <c r="N3411" s="144">
        <f t="shared" si="92"/>
        <v>0</v>
      </c>
    </row>
    <row r="3412" spans="14:14" ht="15.75">
      <c r="N3412" s="144">
        <f t="shared" si="92"/>
        <v>0</v>
      </c>
    </row>
    <row r="3413" spans="14:14" ht="15.75">
      <c r="N3413" s="144">
        <f t="shared" si="92"/>
        <v>0</v>
      </c>
    </row>
    <row r="3414" spans="14:14" ht="15.75">
      <c r="N3414" s="144">
        <f t="shared" si="92"/>
        <v>0</v>
      </c>
    </row>
    <row r="3415" spans="14:14" ht="15.75">
      <c r="N3415" s="144">
        <f t="shared" si="92"/>
        <v>0</v>
      </c>
    </row>
    <row r="3416" spans="14:14" ht="15.75">
      <c r="N3416" s="144">
        <f t="shared" si="92"/>
        <v>0</v>
      </c>
    </row>
    <row r="3417" spans="14:14" ht="15.75">
      <c r="N3417" s="144">
        <f t="shared" si="92"/>
        <v>0</v>
      </c>
    </row>
    <row r="3418" spans="14:14" ht="15.75">
      <c r="N3418" s="144">
        <f t="shared" si="92"/>
        <v>0</v>
      </c>
    </row>
    <row r="3419" spans="14:14" ht="15.75">
      <c r="N3419" s="144">
        <f t="shared" si="92"/>
        <v>0</v>
      </c>
    </row>
    <row r="3420" spans="14:14" ht="15.75">
      <c r="N3420" s="144">
        <f t="shared" si="92"/>
        <v>0</v>
      </c>
    </row>
    <row r="3421" spans="14:14" ht="15.75">
      <c r="N3421" s="144">
        <f t="shared" si="92"/>
        <v>0</v>
      </c>
    </row>
    <row r="3422" spans="14:14" ht="15.75">
      <c r="N3422" s="144">
        <f t="shared" si="92"/>
        <v>0</v>
      </c>
    </row>
    <row r="3423" spans="14:14" ht="15.75">
      <c r="N3423" s="144">
        <f t="shared" si="92"/>
        <v>0</v>
      </c>
    </row>
    <row r="3424" spans="14:14" ht="15.75">
      <c r="N3424" s="144">
        <f t="shared" si="92"/>
        <v>0</v>
      </c>
    </row>
    <row r="3425" spans="14:14" ht="15.75">
      <c r="N3425" s="144">
        <f t="shared" si="92"/>
        <v>0</v>
      </c>
    </row>
    <row r="3426" spans="14:14" ht="15.75">
      <c r="N3426" s="144">
        <f t="shared" si="92"/>
        <v>0</v>
      </c>
    </row>
    <row r="3427" spans="14:14" ht="15.75">
      <c r="N3427" s="144">
        <f t="shared" si="92"/>
        <v>0</v>
      </c>
    </row>
    <row r="3428" spans="14:14" ht="15.75">
      <c r="N3428" s="144">
        <f t="shared" si="92"/>
        <v>0</v>
      </c>
    </row>
    <row r="3429" spans="14:14" ht="15.75">
      <c r="N3429" s="144">
        <f t="shared" si="92"/>
        <v>0</v>
      </c>
    </row>
    <row r="3430" spans="14:14" ht="15.75">
      <c r="N3430" s="144">
        <f t="shared" si="92"/>
        <v>0</v>
      </c>
    </row>
    <row r="3431" spans="14:14" ht="15.75">
      <c r="N3431" s="144">
        <f t="shared" si="92"/>
        <v>0</v>
      </c>
    </row>
    <row r="3432" spans="14:14" ht="15.75">
      <c r="N3432" s="144">
        <f t="shared" si="92"/>
        <v>0</v>
      </c>
    </row>
    <row r="3433" spans="14:14" ht="15.75">
      <c r="N3433" s="144">
        <f t="shared" ref="N3433:N3496" si="93">C3433+F3433</f>
        <v>0</v>
      </c>
    </row>
    <row r="3434" spans="14:14" ht="15.75">
      <c r="N3434" s="144">
        <f t="shared" si="93"/>
        <v>0</v>
      </c>
    </row>
    <row r="3435" spans="14:14" ht="15.75">
      <c r="N3435" s="144">
        <f t="shared" si="93"/>
        <v>0</v>
      </c>
    </row>
    <row r="3436" spans="14:14" ht="15.75">
      <c r="N3436" s="144">
        <f t="shared" si="93"/>
        <v>0</v>
      </c>
    </row>
    <row r="3437" spans="14:14" ht="15.75">
      <c r="N3437" s="144">
        <f t="shared" si="93"/>
        <v>0</v>
      </c>
    </row>
    <row r="3438" spans="14:14" ht="15.75">
      <c r="N3438" s="144">
        <f t="shared" si="93"/>
        <v>0</v>
      </c>
    </row>
    <row r="3439" spans="14:14" ht="15.75">
      <c r="N3439" s="144">
        <f t="shared" si="93"/>
        <v>0</v>
      </c>
    </row>
    <row r="3440" spans="14:14" ht="15.75">
      <c r="N3440" s="144">
        <f t="shared" si="93"/>
        <v>0</v>
      </c>
    </row>
    <row r="3441" spans="14:14" ht="15.75">
      <c r="N3441" s="144">
        <f t="shared" si="93"/>
        <v>0</v>
      </c>
    </row>
    <row r="3442" spans="14:14" ht="15.75">
      <c r="N3442" s="144">
        <f t="shared" si="93"/>
        <v>0</v>
      </c>
    </row>
    <row r="3443" spans="14:14" ht="15.75">
      <c r="N3443" s="144">
        <f t="shared" si="93"/>
        <v>0</v>
      </c>
    </row>
    <row r="3444" spans="14:14" ht="15.75">
      <c r="N3444" s="144">
        <f t="shared" si="93"/>
        <v>0</v>
      </c>
    </row>
    <row r="3445" spans="14:14" ht="15.75">
      <c r="N3445" s="144">
        <f t="shared" si="93"/>
        <v>0</v>
      </c>
    </row>
    <row r="3446" spans="14:14" ht="15.75">
      <c r="N3446" s="144">
        <f t="shared" si="93"/>
        <v>0</v>
      </c>
    </row>
    <row r="3447" spans="14:14" ht="15.75">
      <c r="N3447" s="144">
        <f t="shared" si="93"/>
        <v>0</v>
      </c>
    </row>
    <row r="3448" spans="14:14" ht="15.75">
      <c r="N3448" s="144">
        <f t="shared" si="93"/>
        <v>0</v>
      </c>
    </row>
    <row r="3449" spans="14:14" ht="15.75">
      <c r="N3449" s="144">
        <f t="shared" si="93"/>
        <v>0</v>
      </c>
    </row>
    <row r="3450" spans="14:14" ht="15.75">
      <c r="N3450" s="144">
        <f t="shared" si="93"/>
        <v>0</v>
      </c>
    </row>
    <row r="3451" spans="14:14" ht="15.75">
      <c r="N3451" s="144">
        <f t="shared" si="93"/>
        <v>0</v>
      </c>
    </row>
    <row r="3452" spans="14:14" ht="15.75">
      <c r="N3452" s="144">
        <f t="shared" si="93"/>
        <v>0</v>
      </c>
    </row>
    <row r="3453" spans="14:14" ht="15.75">
      <c r="N3453" s="144">
        <f t="shared" si="93"/>
        <v>0</v>
      </c>
    </row>
    <row r="3454" spans="14:14" ht="15.75">
      <c r="N3454" s="144">
        <f t="shared" si="93"/>
        <v>0</v>
      </c>
    </row>
    <row r="3455" spans="14:14" ht="15.75">
      <c r="N3455" s="144">
        <f t="shared" si="93"/>
        <v>0</v>
      </c>
    </row>
    <row r="3456" spans="14:14" ht="15.75">
      <c r="N3456" s="144">
        <f t="shared" si="93"/>
        <v>0</v>
      </c>
    </row>
    <row r="3457" spans="14:14" ht="15.75">
      <c r="N3457" s="144">
        <f t="shared" si="93"/>
        <v>0</v>
      </c>
    </row>
    <row r="3458" spans="14:14" ht="15.75">
      <c r="N3458" s="144">
        <f t="shared" si="93"/>
        <v>0</v>
      </c>
    </row>
    <row r="3459" spans="14:14" ht="15.75">
      <c r="N3459" s="144">
        <f t="shared" si="93"/>
        <v>0</v>
      </c>
    </row>
    <row r="3460" spans="14:14" ht="15.75">
      <c r="N3460" s="144">
        <f t="shared" si="93"/>
        <v>0</v>
      </c>
    </row>
    <row r="3461" spans="14:14" ht="15.75">
      <c r="N3461" s="144">
        <f t="shared" si="93"/>
        <v>0</v>
      </c>
    </row>
    <row r="3462" spans="14:14" ht="15.75">
      <c r="N3462" s="144">
        <f t="shared" si="93"/>
        <v>0</v>
      </c>
    </row>
    <row r="3463" spans="14:14" ht="15.75">
      <c r="N3463" s="144">
        <f t="shared" si="93"/>
        <v>0</v>
      </c>
    </row>
    <row r="3464" spans="14:14" ht="15.75">
      <c r="N3464" s="144">
        <f t="shared" si="93"/>
        <v>0</v>
      </c>
    </row>
    <row r="3465" spans="14:14" ht="15.75">
      <c r="N3465" s="144">
        <f t="shared" si="93"/>
        <v>0</v>
      </c>
    </row>
    <row r="3466" spans="14:14" ht="15.75">
      <c r="N3466" s="144">
        <f t="shared" si="93"/>
        <v>0</v>
      </c>
    </row>
    <row r="3467" spans="14:14" ht="15.75">
      <c r="N3467" s="144">
        <f t="shared" si="93"/>
        <v>0</v>
      </c>
    </row>
    <row r="3468" spans="14:14" ht="15.75">
      <c r="N3468" s="144">
        <f t="shared" si="93"/>
        <v>0</v>
      </c>
    </row>
    <row r="3469" spans="14:14" ht="15.75">
      <c r="N3469" s="144">
        <f t="shared" si="93"/>
        <v>0</v>
      </c>
    </row>
    <row r="3470" spans="14:14" ht="15.75">
      <c r="N3470" s="144">
        <f t="shared" si="93"/>
        <v>0</v>
      </c>
    </row>
    <row r="3471" spans="14:14" ht="15.75">
      <c r="N3471" s="144">
        <f t="shared" si="93"/>
        <v>0</v>
      </c>
    </row>
    <row r="3472" spans="14:14" ht="15.75">
      <c r="N3472" s="144">
        <f t="shared" si="93"/>
        <v>0</v>
      </c>
    </row>
    <row r="3473" spans="14:14" ht="15.75">
      <c r="N3473" s="144">
        <f t="shared" si="93"/>
        <v>0</v>
      </c>
    </row>
    <row r="3474" spans="14:14" ht="15.75">
      <c r="N3474" s="144">
        <f t="shared" si="93"/>
        <v>0</v>
      </c>
    </row>
    <row r="3475" spans="14:14" ht="15.75">
      <c r="N3475" s="144">
        <f t="shared" si="93"/>
        <v>0</v>
      </c>
    </row>
    <row r="3476" spans="14:14" ht="15.75">
      <c r="N3476" s="144">
        <f t="shared" si="93"/>
        <v>0</v>
      </c>
    </row>
    <row r="3477" spans="14:14" ht="15.75">
      <c r="N3477" s="144">
        <f t="shared" si="93"/>
        <v>0</v>
      </c>
    </row>
    <row r="3478" spans="14:14" ht="15.75">
      <c r="N3478" s="144">
        <f t="shared" si="93"/>
        <v>0</v>
      </c>
    </row>
    <row r="3479" spans="14:14" ht="15.75">
      <c r="N3479" s="144">
        <f t="shared" si="93"/>
        <v>0</v>
      </c>
    </row>
    <row r="3480" spans="14:14" ht="15.75">
      <c r="N3480" s="144">
        <f t="shared" si="93"/>
        <v>0</v>
      </c>
    </row>
    <row r="3481" spans="14:14" ht="15.75">
      <c r="N3481" s="144">
        <f t="shared" si="93"/>
        <v>0</v>
      </c>
    </row>
    <row r="3482" spans="14:14" ht="15.75">
      <c r="N3482" s="144">
        <f t="shared" si="93"/>
        <v>0</v>
      </c>
    </row>
    <row r="3483" spans="14:14" ht="15.75">
      <c r="N3483" s="144">
        <f t="shared" si="93"/>
        <v>0</v>
      </c>
    </row>
    <row r="3484" spans="14:14" ht="15.75">
      <c r="N3484" s="144">
        <f t="shared" si="93"/>
        <v>0</v>
      </c>
    </row>
    <row r="3485" spans="14:14" ht="15.75">
      <c r="N3485" s="144">
        <f t="shared" si="93"/>
        <v>0</v>
      </c>
    </row>
    <row r="3486" spans="14:14" ht="15.75">
      <c r="N3486" s="144">
        <f t="shared" si="93"/>
        <v>0</v>
      </c>
    </row>
    <row r="3487" spans="14:14" ht="15.75">
      <c r="N3487" s="144">
        <f t="shared" si="93"/>
        <v>0</v>
      </c>
    </row>
    <row r="3488" spans="14:14" ht="15.75">
      <c r="N3488" s="144">
        <f t="shared" si="93"/>
        <v>0</v>
      </c>
    </row>
    <row r="3489" spans="14:14" ht="15.75">
      <c r="N3489" s="144">
        <f t="shared" si="93"/>
        <v>0</v>
      </c>
    </row>
    <row r="3490" spans="14:14" ht="15.75">
      <c r="N3490" s="144">
        <f t="shared" si="93"/>
        <v>0</v>
      </c>
    </row>
    <row r="3491" spans="14:14" ht="15.75">
      <c r="N3491" s="144">
        <f t="shared" si="93"/>
        <v>0</v>
      </c>
    </row>
    <row r="3492" spans="14:14" ht="15.75">
      <c r="N3492" s="144">
        <f t="shared" si="93"/>
        <v>0</v>
      </c>
    </row>
    <row r="3493" spans="14:14" ht="15.75">
      <c r="N3493" s="144">
        <f t="shared" si="93"/>
        <v>0</v>
      </c>
    </row>
    <row r="3494" spans="14:14" ht="15.75">
      <c r="N3494" s="144">
        <f t="shared" si="93"/>
        <v>0</v>
      </c>
    </row>
    <row r="3495" spans="14:14" ht="15.75">
      <c r="N3495" s="144">
        <f t="shared" si="93"/>
        <v>0</v>
      </c>
    </row>
    <row r="3496" spans="14:14" ht="15.75">
      <c r="N3496" s="144">
        <f t="shared" si="93"/>
        <v>0</v>
      </c>
    </row>
    <row r="3497" spans="14:14" ht="15.75">
      <c r="N3497" s="144">
        <f t="shared" ref="N3497:N3560" si="94">C3497+F3497</f>
        <v>0</v>
      </c>
    </row>
    <row r="3498" spans="14:14" ht="15.75">
      <c r="N3498" s="144">
        <f t="shared" si="94"/>
        <v>0</v>
      </c>
    </row>
    <row r="3499" spans="14:14" ht="15.75">
      <c r="N3499" s="144">
        <f t="shared" si="94"/>
        <v>0</v>
      </c>
    </row>
    <row r="3500" spans="14:14" ht="15.75">
      <c r="N3500" s="144">
        <f t="shared" si="94"/>
        <v>0</v>
      </c>
    </row>
    <row r="3501" spans="14:14" ht="15.75">
      <c r="N3501" s="144">
        <f t="shared" si="94"/>
        <v>0</v>
      </c>
    </row>
    <row r="3502" spans="14:14" ht="15.75">
      <c r="N3502" s="144">
        <f t="shared" si="94"/>
        <v>0</v>
      </c>
    </row>
    <row r="3503" spans="14:14" ht="15.75">
      <c r="N3503" s="144">
        <f t="shared" si="94"/>
        <v>0</v>
      </c>
    </row>
    <row r="3504" spans="14:14" ht="15.75">
      <c r="N3504" s="144">
        <f t="shared" si="94"/>
        <v>0</v>
      </c>
    </row>
    <row r="3505" spans="14:14" ht="15.75">
      <c r="N3505" s="144">
        <f t="shared" si="94"/>
        <v>0</v>
      </c>
    </row>
    <row r="3506" spans="14:14" ht="15.75">
      <c r="N3506" s="144">
        <f t="shared" si="94"/>
        <v>0</v>
      </c>
    </row>
    <row r="3507" spans="14:14" ht="15.75">
      <c r="N3507" s="144">
        <f t="shared" si="94"/>
        <v>0</v>
      </c>
    </row>
    <row r="3508" spans="14:14" ht="15.75">
      <c r="N3508" s="144">
        <f t="shared" si="94"/>
        <v>0</v>
      </c>
    </row>
    <row r="3509" spans="14:14" ht="15.75">
      <c r="N3509" s="144">
        <f t="shared" si="94"/>
        <v>0</v>
      </c>
    </row>
    <row r="3510" spans="14:14" ht="15.75">
      <c r="N3510" s="144">
        <f t="shared" si="94"/>
        <v>0</v>
      </c>
    </row>
    <row r="3511" spans="14:14" ht="15.75">
      <c r="N3511" s="144">
        <f t="shared" si="94"/>
        <v>0</v>
      </c>
    </row>
    <row r="3512" spans="14:14" ht="15.75">
      <c r="N3512" s="144">
        <f t="shared" si="94"/>
        <v>0</v>
      </c>
    </row>
    <row r="3513" spans="14:14" ht="15.75">
      <c r="N3513" s="144">
        <f t="shared" si="94"/>
        <v>0</v>
      </c>
    </row>
    <row r="3514" spans="14:14" ht="15.75">
      <c r="N3514" s="144">
        <f t="shared" si="94"/>
        <v>0</v>
      </c>
    </row>
    <row r="3515" spans="14:14" ht="15.75">
      <c r="N3515" s="144">
        <f t="shared" si="94"/>
        <v>0</v>
      </c>
    </row>
    <row r="3516" spans="14:14" ht="15.75">
      <c r="N3516" s="144">
        <f t="shared" si="94"/>
        <v>0</v>
      </c>
    </row>
    <row r="3517" spans="14:14" ht="15.75">
      <c r="N3517" s="144">
        <f t="shared" si="94"/>
        <v>0</v>
      </c>
    </row>
    <row r="3518" spans="14:14" ht="15.75">
      <c r="N3518" s="144">
        <f t="shared" si="94"/>
        <v>0</v>
      </c>
    </row>
    <row r="3519" spans="14:14" ht="15.75">
      <c r="N3519" s="144">
        <f t="shared" si="94"/>
        <v>0</v>
      </c>
    </row>
    <row r="3520" spans="14:14" ht="15.75">
      <c r="N3520" s="144">
        <f t="shared" si="94"/>
        <v>0</v>
      </c>
    </row>
    <row r="3521" spans="14:14" ht="15.75">
      <c r="N3521" s="144">
        <f t="shared" si="94"/>
        <v>0</v>
      </c>
    </row>
    <row r="3522" spans="14:14" ht="15.75">
      <c r="N3522" s="144">
        <f t="shared" si="94"/>
        <v>0</v>
      </c>
    </row>
    <row r="3523" spans="14:14" ht="15.75">
      <c r="N3523" s="144">
        <f t="shared" si="94"/>
        <v>0</v>
      </c>
    </row>
    <row r="3524" spans="14:14" ht="15.75">
      <c r="N3524" s="144">
        <f t="shared" si="94"/>
        <v>0</v>
      </c>
    </row>
    <row r="3525" spans="14:14" ht="15.75">
      <c r="N3525" s="144">
        <f t="shared" si="94"/>
        <v>0</v>
      </c>
    </row>
    <row r="3526" spans="14:14" ht="15.75">
      <c r="N3526" s="144">
        <f t="shared" si="94"/>
        <v>0</v>
      </c>
    </row>
    <row r="3527" spans="14:14" ht="15.75">
      <c r="N3527" s="144">
        <f t="shared" si="94"/>
        <v>0</v>
      </c>
    </row>
    <row r="3528" spans="14:14" ht="15.75">
      <c r="N3528" s="144">
        <f t="shared" si="94"/>
        <v>0</v>
      </c>
    </row>
    <row r="3529" spans="14:14" ht="15.75">
      <c r="N3529" s="144">
        <f t="shared" si="94"/>
        <v>0</v>
      </c>
    </row>
    <row r="3530" spans="14:14" ht="15.75">
      <c r="N3530" s="144">
        <f t="shared" si="94"/>
        <v>0</v>
      </c>
    </row>
    <row r="3531" spans="14:14" ht="15.75">
      <c r="N3531" s="144">
        <f t="shared" si="94"/>
        <v>0</v>
      </c>
    </row>
    <row r="3532" spans="14:14" ht="15.75">
      <c r="N3532" s="144">
        <f t="shared" si="94"/>
        <v>0</v>
      </c>
    </row>
    <row r="3533" spans="14:14" ht="15.75">
      <c r="N3533" s="144">
        <f t="shared" si="94"/>
        <v>0</v>
      </c>
    </row>
    <row r="3534" spans="14:14" ht="15.75">
      <c r="N3534" s="144">
        <f t="shared" si="94"/>
        <v>0</v>
      </c>
    </row>
    <row r="3535" spans="14:14" ht="15.75">
      <c r="N3535" s="144">
        <f t="shared" si="94"/>
        <v>0</v>
      </c>
    </row>
    <row r="3536" spans="14:14" ht="15.75">
      <c r="N3536" s="144">
        <f t="shared" si="94"/>
        <v>0</v>
      </c>
    </row>
    <row r="3537" spans="14:14" ht="15.75">
      <c r="N3537" s="144">
        <f t="shared" si="94"/>
        <v>0</v>
      </c>
    </row>
    <row r="3538" spans="14:14" ht="15.75">
      <c r="N3538" s="144">
        <f t="shared" si="94"/>
        <v>0</v>
      </c>
    </row>
    <row r="3539" spans="14:14" ht="15.75">
      <c r="N3539" s="144">
        <f t="shared" si="94"/>
        <v>0</v>
      </c>
    </row>
    <row r="3540" spans="14:14" ht="15.75">
      <c r="N3540" s="144">
        <f t="shared" si="94"/>
        <v>0</v>
      </c>
    </row>
    <row r="3541" spans="14:14" ht="15.75">
      <c r="N3541" s="144">
        <f t="shared" si="94"/>
        <v>0</v>
      </c>
    </row>
    <row r="3542" spans="14:14" ht="15.75">
      <c r="N3542" s="144">
        <f t="shared" si="94"/>
        <v>0</v>
      </c>
    </row>
    <row r="3543" spans="14:14" ht="15.75">
      <c r="N3543" s="144">
        <f t="shared" si="94"/>
        <v>0</v>
      </c>
    </row>
    <row r="3544" spans="14:14" ht="15.75">
      <c r="N3544" s="144">
        <f t="shared" si="94"/>
        <v>0</v>
      </c>
    </row>
    <row r="3545" spans="14:14" ht="15.75">
      <c r="N3545" s="144">
        <f t="shared" si="94"/>
        <v>0</v>
      </c>
    </row>
    <row r="3546" spans="14:14" ht="15.75">
      <c r="N3546" s="144">
        <f t="shared" si="94"/>
        <v>0</v>
      </c>
    </row>
    <row r="3547" spans="14:14" ht="15.75">
      <c r="N3547" s="144">
        <f t="shared" si="94"/>
        <v>0</v>
      </c>
    </row>
    <row r="3548" spans="14:14" ht="15.75">
      <c r="N3548" s="144">
        <f t="shared" si="94"/>
        <v>0</v>
      </c>
    </row>
    <row r="3549" spans="14:14" ht="15.75">
      <c r="N3549" s="144">
        <f t="shared" si="94"/>
        <v>0</v>
      </c>
    </row>
    <row r="3550" spans="14:14" ht="15.75">
      <c r="N3550" s="144">
        <f t="shared" si="94"/>
        <v>0</v>
      </c>
    </row>
    <row r="3551" spans="14:14" ht="15.75">
      <c r="N3551" s="144">
        <f t="shared" si="94"/>
        <v>0</v>
      </c>
    </row>
    <row r="3552" spans="14:14" ht="15.75">
      <c r="N3552" s="144">
        <f t="shared" si="94"/>
        <v>0</v>
      </c>
    </row>
    <row r="3553" spans="14:14" ht="15.75">
      <c r="N3553" s="144">
        <f t="shared" si="94"/>
        <v>0</v>
      </c>
    </row>
    <row r="3554" spans="14:14" ht="15.75">
      <c r="N3554" s="144">
        <f t="shared" si="94"/>
        <v>0</v>
      </c>
    </row>
    <row r="3555" spans="14:14" ht="15.75">
      <c r="N3555" s="144">
        <f t="shared" si="94"/>
        <v>0</v>
      </c>
    </row>
    <row r="3556" spans="14:14" ht="15.75">
      <c r="N3556" s="144">
        <f t="shared" si="94"/>
        <v>0</v>
      </c>
    </row>
    <row r="3557" spans="14:14" ht="15.75">
      <c r="N3557" s="144">
        <f t="shared" si="94"/>
        <v>0</v>
      </c>
    </row>
    <row r="3558" spans="14:14" ht="15.75">
      <c r="N3558" s="144">
        <f t="shared" si="94"/>
        <v>0</v>
      </c>
    </row>
    <row r="3559" spans="14:14" ht="15.75">
      <c r="N3559" s="144">
        <f t="shared" si="94"/>
        <v>0</v>
      </c>
    </row>
    <row r="3560" spans="14:14" ht="15.75">
      <c r="N3560" s="144">
        <f t="shared" si="94"/>
        <v>0</v>
      </c>
    </row>
    <row r="3561" spans="14:14" ht="15.75">
      <c r="N3561" s="144">
        <f t="shared" ref="N3561:N3624" si="95">C3561+F3561</f>
        <v>0</v>
      </c>
    </row>
    <row r="3562" spans="14:14" ht="15.75">
      <c r="N3562" s="144">
        <f t="shared" si="95"/>
        <v>0</v>
      </c>
    </row>
    <row r="3563" spans="14:14" ht="15.75">
      <c r="N3563" s="144">
        <f t="shared" si="95"/>
        <v>0</v>
      </c>
    </row>
    <row r="3564" spans="14:14" ht="15.75">
      <c r="N3564" s="144">
        <f t="shared" si="95"/>
        <v>0</v>
      </c>
    </row>
    <row r="3565" spans="14:14" ht="15.75">
      <c r="N3565" s="144">
        <f t="shared" si="95"/>
        <v>0</v>
      </c>
    </row>
    <row r="3566" spans="14:14" ht="15.75">
      <c r="N3566" s="144">
        <f t="shared" si="95"/>
        <v>0</v>
      </c>
    </row>
    <row r="3567" spans="14:14" ht="15.75">
      <c r="N3567" s="144">
        <f t="shared" si="95"/>
        <v>0</v>
      </c>
    </row>
    <row r="3568" spans="14:14" ht="15.75">
      <c r="N3568" s="144">
        <f t="shared" si="95"/>
        <v>0</v>
      </c>
    </row>
    <row r="3569" spans="14:14" ht="15.75">
      <c r="N3569" s="144">
        <f t="shared" si="95"/>
        <v>0</v>
      </c>
    </row>
    <row r="3570" spans="14:14" ht="15.75">
      <c r="N3570" s="144">
        <f t="shared" si="95"/>
        <v>0</v>
      </c>
    </row>
    <row r="3571" spans="14:14" ht="15.75">
      <c r="N3571" s="144">
        <f t="shared" si="95"/>
        <v>0</v>
      </c>
    </row>
    <row r="3572" spans="14:14" ht="15.75">
      <c r="N3572" s="144">
        <f t="shared" si="95"/>
        <v>0</v>
      </c>
    </row>
    <row r="3573" spans="14:14" ht="15.75">
      <c r="N3573" s="144">
        <f t="shared" si="95"/>
        <v>0</v>
      </c>
    </row>
    <row r="3574" spans="14:14" ht="15.75">
      <c r="N3574" s="144">
        <f t="shared" si="95"/>
        <v>0</v>
      </c>
    </row>
    <row r="3575" spans="14:14" ht="15.75">
      <c r="N3575" s="144">
        <f t="shared" si="95"/>
        <v>0</v>
      </c>
    </row>
    <row r="3576" spans="14:14" ht="15.75">
      <c r="N3576" s="144">
        <f t="shared" si="95"/>
        <v>0</v>
      </c>
    </row>
    <row r="3577" spans="14:14" ht="15.75">
      <c r="N3577" s="144">
        <f t="shared" si="95"/>
        <v>0</v>
      </c>
    </row>
    <row r="3578" spans="14:14" ht="15.75">
      <c r="N3578" s="144">
        <f t="shared" si="95"/>
        <v>0</v>
      </c>
    </row>
    <row r="3579" spans="14:14" ht="15.75">
      <c r="N3579" s="144">
        <f t="shared" si="95"/>
        <v>0</v>
      </c>
    </row>
    <row r="3580" spans="14:14" ht="15.75">
      <c r="N3580" s="144">
        <f t="shared" si="95"/>
        <v>0</v>
      </c>
    </row>
    <row r="3581" spans="14:14" ht="15.75">
      <c r="N3581" s="144">
        <f t="shared" si="95"/>
        <v>0</v>
      </c>
    </row>
    <row r="3582" spans="14:14" ht="15.75">
      <c r="N3582" s="144">
        <f t="shared" si="95"/>
        <v>0</v>
      </c>
    </row>
    <row r="3583" spans="14:14" ht="15.75">
      <c r="N3583" s="144">
        <f t="shared" si="95"/>
        <v>0</v>
      </c>
    </row>
    <row r="3584" spans="14:14" ht="15.75">
      <c r="N3584" s="144">
        <f t="shared" si="95"/>
        <v>0</v>
      </c>
    </row>
    <row r="3585" spans="14:14" ht="15.75">
      <c r="N3585" s="144">
        <f t="shared" si="95"/>
        <v>0</v>
      </c>
    </row>
    <row r="3586" spans="14:14" ht="15.75">
      <c r="N3586" s="144">
        <f t="shared" si="95"/>
        <v>0</v>
      </c>
    </row>
    <row r="3587" spans="14:14" ht="15.75">
      <c r="N3587" s="144">
        <f t="shared" si="95"/>
        <v>0</v>
      </c>
    </row>
    <row r="3588" spans="14:14" ht="15.75">
      <c r="N3588" s="144">
        <f t="shared" si="95"/>
        <v>0</v>
      </c>
    </row>
    <row r="3589" spans="14:14" ht="15.75">
      <c r="N3589" s="144">
        <f t="shared" si="95"/>
        <v>0</v>
      </c>
    </row>
    <row r="3590" spans="14:14" ht="15.75">
      <c r="N3590" s="144">
        <f t="shared" si="95"/>
        <v>0</v>
      </c>
    </row>
    <row r="3591" spans="14:14" ht="15.75">
      <c r="N3591" s="144">
        <f t="shared" si="95"/>
        <v>0</v>
      </c>
    </row>
    <row r="3592" spans="14:14" ht="15.75">
      <c r="N3592" s="144">
        <f t="shared" si="95"/>
        <v>0</v>
      </c>
    </row>
    <row r="3593" spans="14:14" ht="15.75">
      <c r="N3593" s="144">
        <f t="shared" si="95"/>
        <v>0</v>
      </c>
    </row>
    <row r="3594" spans="14:14" ht="15.75">
      <c r="N3594" s="144">
        <f t="shared" si="95"/>
        <v>0</v>
      </c>
    </row>
    <row r="3595" spans="14:14" ht="15.75">
      <c r="N3595" s="144">
        <f t="shared" si="95"/>
        <v>0</v>
      </c>
    </row>
    <row r="3596" spans="14:14" ht="15.75">
      <c r="N3596" s="144">
        <f t="shared" si="95"/>
        <v>0</v>
      </c>
    </row>
    <row r="3597" spans="14:14" ht="15.75">
      <c r="N3597" s="144">
        <f t="shared" si="95"/>
        <v>0</v>
      </c>
    </row>
    <row r="3598" spans="14:14" ht="15.75">
      <c r="N3598" s="144">
        <f t="shared" si="95"/>
        <v>0</v>
      </c>
    </row>
    <row r="3599" spans="14:14" ht="15.75">
      <c r="N3599" s="144">
        <f t="shared" si="95"/>
        <v>0</v>
      </c>
    </row>
    <row r="3600" spans="14:14" ht="15.75">
      <c r="N3600" s="144">
        <f t="shared" si="95"/>
        <v>0</v>
      </c>
    </row>
    <row r="3601" spans="14:14" ht="15.75">
      <c r="N3601" s="144">
        <f t="shared" si="95"/>
        <v>0</v>
      </c>
    </row>
    <row r="3602" spans="14:14" ht="15.75">
      <c r="N3602" s="144">
        <f t="shared" si="95"/>
        <v>0</v>
      </c>
    </row>
    <row r="3603" spans="14:14" ht="15.75">
      <c r="N3603" s="144">
        <f t="shared" si="95"/>
        <v>0</v>
      </c>
    </row>
    <row r="3604" spans="14:14" ht="15.75">
      <c r="N3604" s="144">
        <f t="shared" si="95"/>
        <v>0</v>
      </c>
    </row>
    <row r="3605" spans="14:14" ht="15.75">
      <c r="N3605" s="144">
        <f t="shared" si="95"/>
        <v>0</v>
      </c>
    </row>
    <row r="3606" spans="14:14" ht="15.75">
      <c r="N3606" s="144">
        <f t="shared" si="95"/>
        <v>0</v>
      </c>
    </row>
    <row r="3607" spans="14:14" ht="15.75">
      <c r="N3607" s="144">
        <f t="shared" si="95"/>
        <v>0</v>
      </c>
    </row>
    <row r="3608" spans="14:14" ht="15.75">
      <c r="N3608" s="144">
        <f t="shared" si="95"/>
        <v>0</v>
      </c>
    </row>
    <row r="3609" spans="14:14" ht="15.75">
      <c r="N3609" s="144">
        <f t="shared" si="95"/>
        <v>0</v>
      </c>
    </row>
    <row r="3610" spans="14:14" ht="15.75">
      <c r="N3610" s="144">
        <f t="shared" si="95"/>
        <v>0</v>
      </c>
    </row>
    <row r="3611" spans="14:14" ht="15.75">
      <c r="N3611" s="144">
        <f t="shared" si="95"/>
        <v>0</v>
      </c>
    </row>
    <row r="3612" spans="14:14" ht="15.75">
      <c r="N3612" s="144">
        <f t="shared" si="95"/>
        <v>0</v>
      </c>
    </row>
    <row r="3613" spans="14:14" ht="15.75">
      <c r="N3613" s="144">
        <f t="shared" si="95"/>
        <v>0</v>
      </c>
    </row>
    <row r="3614" spans="14:14" ht="15.75">
      <c r="N3614" s="144">
        <f t="shared" si="95"/>
        <v>0</v>
      </c>
    </row>
    <row r="3615" spans="14:14" ht="15.75">
      <c r="N3615" s="144">
        <f t="shared" si="95"/>
        <v>0</v>
      </c>
    </row>
    <row r="3616" spans="14:14" ht="15.75">
      <c r="N3616" s="144">
        <f t="shared" si="95"/>
        <v>0</v>
      </c>
    </row>
    <row r="3617" spans="14:14" ht="15.75">
      <c r="N3617" s="144">
        <f t="shared" si="95"/>
        <v>0</v>
      </c>
    </row>
    <row r="3618" spans="14:14" ht="15.75">
      <c r="N3618" s="144">
        <f t="shared" si="95"/>
        <v>0</v>
      </c>
    </row>
    <row r="3619" spans="14:14" ht="15.75">
      <c r="N3619" s="144">
        <f t="shared" si="95"/>
        <v>0</v>
      </c>
    </row>
    <row r="3620" spans="14:14" ht="15.75">
      <c r="N3620" s="144">
        <f t="shared" si="95"/>
        <v>0</v>
      </c>
    </row>
    <row r="3621" spans="14:14" ht="15.75">
      <c r="N3621" s="144">
        <f t="shared" si="95"/>
        <v>0</v>
      </c>
    </row>
    <row r="3622" spans="14:14" ht="15.75">
      <c r="N3622" s="144">
        <f t="shared" si="95"/>
        <v>0</v>
      </c>
    </row>
    <row r="3623" spans="14:14" ht="15.75">
      <c r="N3623" s="144">
        <f t="shared" si="95"/>
        <v>0</v>
      </c>
    </row>
    <row r="3624" spans="14:14" ht="15.75">
      <c r="N3624" s="144">
        <f t="shared" si="95"/>
        <v>0</v>
      </c>
    </row>
    <row r="3625" spans="14:14" ht="15.75">
      <c r="N3625" s="144">
        <f t="shared" ref="N3625:N3688" si="96">C3625+F3625</f>
        <v>0</v>
      </c>
    </row>
    <row r="3626" spans="14:14" ht="15.75">
      <c r="N3626" s="144">
        <f t="shared" si="96"/>
        <v>0</v>
      </c>
    </row>
    <row r="3627" spans="14:14" ht="15.75">
      <c r="N3627" s="144">
        <f t="shared" si="96"/>
        <v>0</v>
      </c>
    </row>
    <row r="3628" spans="14:14" ht="15.75">
      <c r="N3628" s="144">
        <f t="shared" si="96"/>
        <v>0</v>
      </c>
    </row>
    <row r="3629" spans="14:14" ht="15.75">
      <c r="N3629" s="144">
        <f t="shared" si="96"/>
        <v>0</v>
      </c>
    </row>
    <row r="3630" spans="14:14" ht="15.75">
      <c r="N3630" s="144">
        <f t="shared" si="96"/>
        <v>0</v>
      </c>
    </row>
    <row r="3631" spans="14:14" ht="15.75">
      <c r="N3631" s="144">
        <f t="shared" si="96"/>
        <v>0</v>
      </c>
    </row>
    <row r="3632" spans="14:14" ht="15.75">
      <c r="N3632" s="144">
        <f t="shared" si="96"/>
        <v>0</v>
      </c>
    </row>
    <row r="3633" spans="14:14" ht="15.75">
      <c r="N3633" s="144">
        <f t="shared" si="96"/>
        <v>0</v>
      </c>
    </row>
    <row r="3634" spans="14:14" ht="15.75">
      <c r="N3634" s="144">
        <f t="shared" si="96"/>
        <v>0</v>
      </c>
    </row>
    <row r="3635" spans="14:14" ht="15.75">
      <c r="N3635" s="144">
        <f t="shared" si="96"/>
        <v>0</v>
      </c>
    </row>
    <row r="3636" spans="14:14" ht="15.75">
      <c r="N3636" s="144">
        <f t="shared" si="96"/>
        <v>0</v>
      </c>
    </row>
    <row r="3637" spans="14:14" ht="15.75">
      <c r="N3637" s="144">
        <f t="shared" si="96"/>
        <v>0</v>
      </c>
    </row>
    <row r="3638" spans="14:14" ht="15.75">
      <c r="N3638" s="144">
        <f t="shared" si="96"/>
        <v>0</v>
      </c>
    </row>
    <row r="3639" spans="14:14" ht="15.75">
      <c r="N3639" s="144">
        <f t="shared" si="96"/>
        <v>0</v>
      </c>
    </row>
    <row r="3640" spans="14:14" ht="15.75">
      <c r="N3640" s="144">
        <f t="shared" si="96"/>
        <v>0</v>
      </c>
    </row>
    <row r="3641" spans="14:14" ht="15.75">
      <c r="N3641" s="144">
        <f t="shared" si="96"/>
        <v>0</v>
      </c>
    </row>
    <row r="3642" spans="14:14" ht="15.75">
      <c r="N3642" s="144">
        <f t="shared" si="96"/>
        <v>0</v>
      </c>
    </row>
    <row r="3643" spans="14:14" ht="15.75">
      <c r="N3643" s="144">
        <f t="shared" si="96"/>
        <v>0</v>
      </c>
    </row>
    <row r="3644" spans="14:14" ht="15.75">
      <c r="N3644" s="144">
        <f t="shared" si="96"/>
        <v>0</v>
      </c>
    </row>
    <row r="3645" spans="14:14" ht="15.75">
      <c r="N3645" s="144">
        <f t="shared" si="96"/>
        <v>0</v>
      </c>
    </row>
    <row r="3646" spans="14:14" ht="15.75">
      <c r="N3646" s="144">
        <f t="shared" si="96"/>
        <v>0</v>
      </c>
    </row>
    <row r="3647" spans="14:14" ht="15.75">
      <c r="N3647" s="144">
        <f t="shared" si="96"/>
        <v>0</v>
      </c>
    </row>
    <row r="3648" spans="14:14" ht="15.75">
      <c r="N3648" s="144">
        <f t="shared" si="96"/>
        <v>0</v>
      </c>
    </row>
    <row r="3649" spans="14:14" ht="15.75">
      <c r="N3649" s="144">
        <f t="shared" si="96"/>
        <v>0</v>
      </c>
    </row>
    <row r="3650" spans="14:14" ht="15.75">
      <c r="N3650" s="144">
        <f t="shared" si="96"/>
        <v>0</v>
      </c>
    </row>
    <row r="3651" spans="14:14" ht="15.75">
      <c r="N3651" s="144">
        <f t="shared" si="96"/>
        <v>0</v>
      </c>
    </row>
    <row r="3652" spans="14:14" ht="15.75">
      <c r="N3652" s="144">
        <f t="shared" si="96"/>
        <v>0</v>
      </c>
    </row>
    <row r="3653" spans="14:14" ht="15.75">
      <c r="N3653" s="144">
        <f t="shared" si="96"/>
        <v>0</v>
      </c>
    </row>
    <row r="3654" spans="14:14" ht="15.75">
      <c r="N3654" s="144">
        <f t="shared" si="96"/>
        <v>0</v>
      </c>
    </row>
    <row r="3655" spans="14:14" ht="15.75">
      <c r="N3655" s="144">
        <f t="shared" si="96"/>
        <v>0</v>
      </c>
    </row>
    <row r="3656" spans="14:14" ht="15.75">
      <c r="N3656" s="144">
        <f t="shared" si="96"/>
        <v>0</v>
      </c>
    </row>
    <row r="3657" spans="14:14" ht="15.75">
      <c r="N3657" s="144">
        <f t="shared" si="96"/>
        <v>0</v>
      </c>
    </row>
    <row r="3658" spans="14:14" ht="15.75">
      <c r="N3658" s="144">
        <f t="shared" si="96"/>
        <v>0</v>
      </c>
    </row>
    <row r="3659" spans="14:14" ht="15.75">
      <c r="N3659" s="144">
        <f t="shared" si="96"/>
        <v>0</v>
      </c>
    </row>
    <row r="3660" spans="14:14" ht="15.75">
      <c r="N3660" s="144">
        <f t="shared" si="96"/>
        <v>0</v>
      </c>
    </row>
    <row r="3661" spans="14:14" ht="15.75">
      <c r="N3661" s="144">
        <f t="shared" si="96"/>
        <v>0</v>
      </c>
    </row>
    <row r="3662" spans="14:14" ht="15.75">
      <c r="N3662" s="144">
        <f t="shared" si="96"/>
        <v>0</v>
      </c>
    </row>
    <row r="3663" spans="14:14" ht="15.75">
      <c r="N3663" s="144">
        <f t="shared" si="96"/>
        <v>0</v>
      </c>
    </row>
    <row r="3664" spans="14:14" ht="15.75">
      <c r="N3664" s="144">
        <f t="shared" si="96"/>
        <v>0</v>
      </c>
    </row>
    <row r="3665" spans="14:14" ht="15.75">
      <c r="N3665" s="144">
        <f t="shared" si="96"/>
        <v>0</v>
      </c>
    </row>
    <row r="3666" spans="14:14" ht="15.75">
      <c r="N3666" s="144">
        <f t="shared" si="96"/>
        <v>0</v>
      </c>
    </row>
    <row r="3667" spans="14:14" ht="15.75">
      <c r="N3667" s="144">
        <f t="shared" si="96"/>
        <v>0</v>
      </c>
    </row>
    <row r="3668" spans="14:14" ht="15.75">
      <c r="N3668" s="144">
        <f t="shared" si="96"/>
        <v>0</v>
      </c>
    </row>
    <row r="3669" spans="14:14" ht="15.75">
      <c r="N3669" s="144">
        <f t="shared" si="96"/>
        <v>0</v>
      </c>
    </row>
    <row r="3670" spans="14:14" ht="15.75">
      <c r="N3670" s="144">
        <f t="shared" si="96"/>
        <v>0</v>
      </c>
    </row>
    <row r="3671" spans="14:14" ht="15.75">
      <c r="N3671" s="144">
        <f t="shared" si="96"/>
        <v>0</v>
      </c>
    </row>
    <row r="3672" spans="14:14" ht="15.75">
      <c r="N3672" s="144">
        <f t="shared" si="96"/>
        <v>0</v>
      </c>
    </row>
    <row r="3673" spans="14:14" ht="15.75">
      <c r="N3673" s="144">
        <f t="shared" si="96"/>
        <v>0</v>
      </c>
    </row>
    <row r="3674" spans="14:14" ht="15.75">
      <c r="N3674" s="144">
        <f t="shared" si="96"/>
        <v>0</v>
      </c>
    </row>
    <row r="3675" spans="14:14" ht="15.75">
      <c r="N3675" s="144">
        <f t="shared" si="96"/>
        <v>0</v>
      </c>
    </row>
    <row r="3676" spans="14:14" ht="15.75">
      <c r="N3676" s="144">
        <f t="shared" si="96"/>
        <v>0</v>
      </c>
    </row>
    <row r="3677" spans="14:14" ht="15.75">
      <c r="N3677" s="144">
        <f t="shared" si="96"/>
        <v>0</v>
      </c>
    </row>
    <row r="3678" spans="14:14" ht="15.75">
      <c r="N3678" s="144">
        <f t="shared" si="96"/>
        <v>0</v>
      </c>
    </row>
    <row r="3679" spans="14:14" ht="15.75">
      <c r="N3679" s="144">
        <f t="shared" si="96"/>
        <v>0</v>
      </c>
    </row>
    <row r="3680" spans="14:14" ht="15.75">
      <c r="N3680" s="144">
        <f t="shared" si="96"/>
        <v>0</v>
      </c>
    </row>
    <row r="3681" spans="14:14" ht="15.75">
      <c r="N3681" s="144">
        <f t="shared" si="96"/>
        <v>0</v>
      </c>
    </row>
    <row r="3682" spans="14:14" ht="15.75">
      <c r="N3682" s="144">
        <f t="shared" si="96"/>
        <v>0</v>
      </c>
    </row>
    <row r="3683" spans="14:14" ht="15.75">
      <c r="N3683" s="144">
        <f t="shared" si="96"/>
        <v>0</v>
      </c>
    </row>
    <row r="3684" spans="14:14" ht="15.75">
      <c r="N3684" s="144">
        <f t="shared" si="96"/>
        <v>0</v>
      </c>
    </row>
    <row r="3685" spans="14:14" ht="15.75">
      <c r="N3685" s="144">
        <f t="shared" si="96"/>
        <v>0</v>
      </c>
    </row>
    <row r="3686" spans="14:14" ht="15.75">
      <c r="N3686" s="144">
        <f t="shared" si="96"/>
        <v>0</v>
      </c>
    </row>
    <row r="3687" spans="14:14" ht="15.75">
      <c r="N3687" s="144">
        <f t="shared" si="96"/>
        <v>0</v>
      </c>
    </row>
    <row r="3688" spans="14:14" ht="15.75">
      <c r="N3688" s="144">
        <f t="shared" si="96"/>
        <v>0</v>
      </c>
    </row>
    <row r="3689" spans="14:14" ht="15.75">
      <c r="N3689" s="144">
        <f t="shared" ref="N3689:N3752" si="97">C3689+F3689</f>
        <v>0</v>
      </c>
    </row>
    <row r="3690" spans="14:14" ht="15.75">
      <c r="N3690" s="144">
        <f t="shared" si="97"/>
        <v>0</v>
      </c>
    </row>
    <row r="3691" spans="14:14" ht="15.75">
      <c r="N3691" s="144">
        <f t="shared" si="97"/>
        <v>0</v>
      </c>
    </row>
    <row r="3692" spans="14:14" ht="15.75">
      <c r="N3692" s="144">
        <f t="shared" si="97"/>
        <v>0</v>
      </c>
    </row>
    <row r="3693" spans="14:14" ht="15.75">
      <c r="N3693" s="144">
        <f t="shared" si="97"/>
        <v>0</v>
      </c>
    </row>
    <row r="3694" spans="14:14" ht="15.75">
      <c r="N3694" s="144">
        <f t="shared" si="97"/>
        <v>0</v>
      </c>
    </row>
    <row r="3695" spans="14:14" ht="15.75">
      <c r="N3695" s="144">
        <f t="shared" si="97"/>
        <v>0</v>
      </c>
    </row>
    <row r="3696" spans="14:14" ht="15.75">
      <c r="N3696" s="144">
        <f t="shared" si="97"/>
        <v>0</v>
      </c>
    </row>
    <row r="3697" spans="14:14" ht="15.75">
      <c r="N3697" s="144">
        <f t="shared" si="97"/>
        <v>0</v>
      </c>
    </row>
    <row r="3698" spans="14:14" ht="15.75">
      <c r="N3698" s="144">
        <f t="shared" si="97"/>
        <v>0</v>
      </c>
    </row>
    <row r="3699" spans="14:14" ht="15.75">
      <c r="N3699" s="144">
        <f t="shared" si="97"/>
        <v>0</v>
      </c>
    </row>
    <row r="3700" spans="14:14" ht="15.75">
      <c r="N3700" s="144">
        <f t="shared" si="97"/>
        <v>0</v>
      </c>
    </row>
    <row r="3701" spans="14:14" ht="15.75">
      <c r="N3701" s="144">
        <f t="shared" si="97"/>
        <v>0</v>
      </c>
    </row>
    <row r="3702" spans="14:14" ht="15.75">
      <c r="N3702" s="144">
        <f t="shared" si="97"/>
        <v>0</v>
      </c>
    </row>
    <row r="3703" spans="14:14" ht="15.75">
      <c r="N3703" s="144">
        <f t="shared" si="97"/>
        <v>0</v>
      </c>
    </row>
    <row r="3704" spans="14:14" ht="15.75">
      <c r="N3704" s="144">
        <f t="shared" si="97"/>
        <v>0</v>
      </c>
    </row>
    <row r="3705" spans="14:14" ht="15.75">
      <c r="N3705" s="144">
        <f t="shared" si="97"/>
        <v>0</v>
      </c>
    </row>
    <row r="3706" spans="14:14" ht="15.75">
      <c r="N3706" s="144">
        <f t="shared" si="97"/>
        <v>0</v>
      </c>
    </row>
    <row r="3707" spans="14:14" ht="15.75">
      <c r="N3707" s="144">
        <f t="shared" si="97"/>
        <v>0</v>
      </c>
    </row>
    <row r="3708" spans="14:14" ht="15.75">
      <c r="N3708" s="144">
        <f t="shared" si="97"/>
        <v>0</v>
      </c>
    </row>
    <row r="3709" spans="14:14" ht="15.75">
      <c r="N3709" s="144">
        <f t="shared" si="97"/>
        <v>0</v>
      </c>
    </row>
    <row r="3710" spans="14:14" ht="15.75">
      <c r="N3710" s="144">
        <f t="shared" si="97"/>
        <v>0</v>
      </c>
    </row>
    <row r="3711" spans="14:14" ht="15.75">
      <c r="N3711" s="144">
        <f t="shared" si="97"/>
        <v>0</v>
      </c>
    </row>
    <row r="3712" spans="14:14" ht="15.75">
      <c r="N3712" s="144">
        <f t="shared" si="97"/>
        <v>0</v>
      </c>
    </row>
    <row r="3713" spans="14:14" ht="15.75">
      <c r="N3713" s="144">
        <f t="shared" si="97"/>
        <v>0</v>
      </c>
    </row>
    <row r="3714" spans="14:14" ht="15.75">
      <c r="N3714" s="144">
        <f t="shared" si="97"/>
        <v>0</v>
      </c>
    </row>
    <row r="3715" spans="14:14" ht="15.75">
      <c r="N3715" s="144">
        <f t="shared" si="97"/>
        <v>0</v>
      </c>
    </row>
    <row r="3716" spans="14:14" ht="15.75">
      <c r="N3716" s="144">
        <f t="shared" si="97"/>
        <v>0</v>
      </c>
    </row>
    <row r="3717" spans="14:14" ht="15.75">
      <c r="N3717" s="144">
        <f t="shared" si="97"/>
        <v>0</v>
      </c>
    </row>
    <row r="3718" spans="14:14" ht="15.75">
      <c r="N3718" s="144">
        <f t="shared" si="97"/>
        <v>0</v>
      </c>
    </row>
    <row r="3719" spans="14:14" ht="15.75">
      <c r="N3719" s="144">
        <f t="shared" si="97"/>
        <v>0</v>
      </c>
    </row>
    <row r="3720" spans="14:14" ht="15.75">
      <c r="N3720" s="144">
        <f t="shared" si="97"/>
        <v>0</v>
      </c>
    </row>
    <row r="3721" spans="14:14" ht="15.75">
      <c r="N3721" s="144">
        <f t="shared" si="97"/>
        <v>0</v>
      </c>
    </row>
    <row r="3722" spans="14:14" ht="15.75">
      <c r="N3722" s="144">
        <f t="shared" si="97"/>
        <v>0</v>
      </c>
    </row>
    <row r="3723" spans="14:14" ht="15.75">
      <c r="N3723" s="144">
        <f t="shared" si="97"/>
        <v>0</v>
      </c>
    </row>
    <row r="3724" spans="14:14" ht="15.75">
      <c r="N3724" s="144">
        <f t="shared" si="97"/>
        <v>0</v>
      </c>
    </row>
    <row r="3725" spans="14:14" ht="15.75">
      <c r="N3725" s="144">
        <f t="shared" si="97"/>
        <v>0</v>
      </c>
    </row>
    <row r="3726" spans="14:14" ht="15.75">
      <c r="N3726" s="144">
        <f t="shared" si="97"/>
        <v>0</v>
      </c>
    </row>
    <row r="3727" spans="14:14" ht="15.75">
      <c r="N3727" s="144">
        <f t="shared" si="97"/>
        <v>0</v>
      </c>
    </row>
    <row r="3728" spans="14:14" ht="15.75">
      <c r="N3728" s="144">
        <f t="shared" si="97"/>
        <v>0</v>
      </c>
    </row>
    <row r="3729" spans="14:14" ht="15.75">
      <c r="N3729" s="144">
        <f t="shared" si="97"/>
        <v>0</v>
      </c>
    </row>
    <row r="3730" spans="14:14" ht="15.75">
      <c r="N3730" s="144">
        <f t="shared" si="97"/>
        <v>0</v>
      </c>
    </row>
    <row r="3731" spans="14:14" ht="15.75">
      <c r="N3731" s="144">
        <f t="shared" si="97"/>
        <v>0</v>
      </c>
    </row>
    <row r="3732" spans="14:14" ht="15.75">
      <c r="N3732" s="144">
        <f t="shared" si="97"/>
        <v>0</v>
      </c>
    </row>
    <row r="3733" spans="14:14" ht="15.75">
      <c r="N3733" s="144">
        <f t="shared" si="97"/>
        <v>0</v>
      </c>
    </row>
    <row r="3734" spans="14:14" ht="15.75">
      <c r="N3734" s="144">
        <f t="shared" si="97"/>
        <v>0</v>
      </c>
    </row>
    <row r="3735" spans="14:14" ht="15.75">
      <c r="N3735" s="144">
        <f t="shared" si="97"/>
        <v>0</v>
      </c>
    </row>
    <row r="3736" spans="14:14" ht="15.75">
      <c r="N3736" s="144">
        <f t="shared" si="97"/>
        <v>0</v>
      </c>
    </row>
    <row r="3737" spans="14:14" ht="15.75">
      <c r="N3737" s="144">
        <f t="shared" si="97"/>
        <v>0</v>
      </c>
    </row>
    <row r="3738" spans="14:14" ht="15.75">
      <c r="N3738" s="144">
        <f t="shared" si="97"/>
        <v>0</v>
      </c>
    </row>
    <row r="3739" spans="14:14" ht="15.75">
      <c r="N3739" s="144">
        <f t="shared" si="97"/>
        <v>0</v>
      </c>
    </row>
    <row r="3740" spans="14:14" ht="15.75">
      <c r="N3740" s="144">
        <f t="shared" si="97"/>
        <v>0</v>
      </c>
    </row>
    <row r="3741" spans="14:14" ht="15.75">
      <c r="N3741" s="144">
        <f t="shared" si="97"/>
        <v>0</v>
      </c>
    </row>
    <row r="3742" spans="14:14" ht="15.75">
      <c r="N3742" s="144">
        <f t="shared" si="97"/>
        <v>0</v>
      </c>
    </row>
    <row r="3743" spans="14:14" ht="15.75">
      <c r="N3743" s="144">
        <f t="shared" si="97"/>
        <v>0</v>
      </c>
    </row>
    <row r="3744" spans="14:14" ht="15.75">
      <c r="N3744" s="144">
        <f t="shared" si="97"/>
        <v>0</v>
      </c>
    </row>
    <row r="3745" spans="14:14" ht="15.75">
      <c r="N3745" s="144">
        <f t="shared" si="97"/>
        <v>0</v>
      </c>
    </row>
    <row r="3746" spans="14:14" ht="15.75">
      <c r="N3746" s="144">
        <f t="shared" si="97"/>
        <v>0</v>
      </c>
    </row>
    <row r="3747" spans="14:14" ht="15.75">
      <c r="N3747" s="144">
        <f t="shared" si="97"/>
        <v>0</v>
      </c>
    </row>
    <row r="3748" spans="14:14" ht="15.75">
      <c r="N3748" s="144">
        <f t="shared" si="97"/>
        <v>0</v>
      </c>
    </row>
    <row r="3749" spans="14:14" ht="15.75">
      <c r="N3749" s="144">
        <f t="shared" si="97"/>
        <v>0</v>
      </c>
    </row>
    <row r="3750" spans="14:14" ht="15.75">
      <c r="N3750" s="144">
        <f t="shared" si="97"/>
        <v>0</v>
      </c>
    </row>
    <row r="3751" spans="14:14" ht="15.75">
      <c r="N3751" s="144">
        <f t="shared" si="97"/>
        <v>0</v>
      </c>
    </row>
    <row r="3752" spans="14:14" ht="15.75">
      <c r="N3752" s="144">
        <f t="shared" si="97"/>
        <v>0</v>
      </c>
    </row>
    <row r="3753" spans="14:14" ht="15.75">
      <c r="N3753" s="144">
        <f t="shared" ref="N3753:N3816" si="98">C3753+F3753</f>
        <v>0</v>
      </c>
    </row>
    <row r="3754" spans="14:14" ht="15.75">
      <c r="N3754" s="144">
        <f t="shared" si="98"/>
        <v>0</v>
      </c>
    </row>
    <row r="3755" spans="14:14" ht="15.75">
      <c r="N3755" s="144">
        <f t="shared" si="98"/>
        <v>0</v>
      </c>
    </row>
    <row r="3756" spans="14:14" ht="15.75">
      <c r="N3756" s="144">
        <f t="shared" si="98"/>
        <v>0</v>
      </c>
    </row>
    <row r="3757" spans="14:14" ht="15.75">
      <c r="N3757" s="144">
        <f t="shared" si="98"/>
        <v>0</v>
      </c>
    </row>
    <row r="3758" spans="14:14" ht="15.75">
      <c r="N3758" s="144">
        <f t="shared" si="98"/>
        <v>0</v>
      </c>
    </row>
    <row r="3759" spans="14:14" ht="15.75">
      <c r="N3759" s="144">
        <f t="shared" si="98"/>
        <v>0</v>
      </c>
    </row>
    <row r="3760" spans="14:14" ht="15.75">
      <c r="N3760" s="144">
        <f t="shared" si="98"/>
        <v>0</v>
      </c>
    </row>
    <row r="3761" spans="14:14" ht="15.75">
      <c r="N3761" s="144">
        <f t="shared" si="98"/>
        <v>0</v>
      </c>
    </row>
    <row r="3762" spans="14:14" ht="15.75">
      <c r="N3762" s="144">
        <f t="shared" si="98"/>
        <v>0</v>
      </c>
    </row>
    <row r="3763" spans="14:14" ht="15.75">
      <c r="N3763" s="144">
        <f t="shared" si="98"/>
        <v>0</v>
      </c>
    </row>
    <row r="3764" spans="14:14" ht="15.75">
      <c r="N3764" s="144">
        <f t="shared" si="98"/>
        <v>0</v>
      </c>
    </row>
    <row r="3765" spans="14:14" ht="15.75">
      <c r="N3765" s="144">
        <f t="shared" si="98"/>
        <v>0</v>
      </c>
    </row>
    <row r="3766" spans="14:14" ht="15.75">
      <c r="N3766" s="144">
        <f t="shared" si="98"/>
        <v>0</v>
      </c>
    </row>
    <row r="3767" spans="14:14" ht="15.75">
      <c r="N3767" s="144">
        <f t="shared" si="98"/>
        <v>0</v>
      </c>
    </row>
    <row r="3768" spans="14:14" ht="15.75">
      <c r="N3768" s="144">
        <f t="shared" si="98"/>
        <v>0</v>
      </c>
    </row>
    <row r="3769" spans="14:14" ht="15.75">
      <c r="N3769" s="144">
        <f t="shared" si="98"/>
        <v>0</v>
      </c>
    </row>
    <row r="3770" spans="14:14" ht="15.75">
      <c r="N3770" s="144">
        <f t="shared" si="98"/>
        <v>0</v>
      </c>
    </row>
    <row r="3771" spans="14:14" ht="15.75">
      <c r="N3771" s="144">
        <f t="shared" si="98"/>
        <v>0</v>
      </c>
    </row>
    <row r="3772" spans="14:14" ht="15.75">
      <c r="N3772" s="144">
        <f t="shared" si="98"/>
        <v>0</v>
      </c>
    </row>
    <row r="3773" spans="14:14" ht="15.75">
      <c r="N3773" s="144">
        <f t="shared" si="98"/>
        <v>0</v>
      </c>
    </row>
    <row r="3774" spans="14:14" ht="15.75">
      <c r="N3774" s="144">
        <f t="shared" si="98"/>
        <v>0</v>
      </c>
    </row>
    <row r="3775" spans="14:14" ht="15.75">
      <c r="N3775" s="144">
        <f t="shared" si="98"/>
        <v>0</v>
      </c>
    </row>
    <row r="3776" spans="14:14" ht="15.75">
      <c r="N3776" s="144">
        <f t="shared" si="98"/>
        <v>0</v>
      </c>
    </row>
    <row r="3777" spans="14:14" ht="15.75">
      <c r="N3777" s="144">
        <f t="shared" si="98"/>
        <v>0</v>
      </c>
    </row>
    <row r="3778" spans="14:14" ht="15.75">
      <c r="N3778" s="144">
        <f t="shared" si="98"/>
        <v>0</v>
      </c>
    </row>
    <row r="3779" spans="14:14" ht="15.75">
      <c r="N3779" s="144">
        <f t="shared" si="98"/>
        <v>0</v>
      </c>
    </row>
    <row r="3780" spans="14:14" ht="15.75">
      <c r="N3780" s="144">
        <f t="shared" si="98"/>
        <v>0</v>
      </c>
    </row>
    <row r="3781" spans="14:14" ht="15.75">
      <c r="N3781" s="144">
        <f t="shared" si="98"/>
        <v>0</v>
      </c>
    </row>
    <row r="3782" spans="14:14" ht="15.75">
      <c r="N3782" s="144">
        <f t="shared" si="98"/>
        <v>0</v>
      </c>
    </row>
    <row r="3783" spans="14:14" ht="15.75">
      <c r="N3783" s="144">
        <f t="shared" si="98"/>
        <v>0</v>
      </c>
    </row>
    <row r="3784" spans="14:14" ht="15.75">
      <c r="N3784" s="144">
        <f t="shared" si="98"/>
        <v>0</v>
      </c>
    </row>
    <row r="3785" spans="14:14" ht="15.75">
      <c r="N3785" s="144">
        <f t="shared" si="98"/>
        <v>0</v>
      </c>
    </row>
    <row r="3786" spans="14:14" ht="15.75">
      <c r="N3786" s="144">
        <f t="shared" si="98"/>
        <v>0</v>
      </c>
    </row>
    <row r="3787" spans="14:14" ht="15.75">
      <c r="N3787" s="144">
        <f t="shared" si="98"/>
        <v>0</v>
      </c>
    </row>
    <row r="3788" spans="14:14" ht="15.75">
      <c r="N3788" s="144">
        <f t="shared" si="98"/>
        <v>0</v>
      </c>
    </row>
    <row r="3789" spans="14:14" ht="15.75">
      <c r="N3789" s="144">
        <f t="shared" si="98"/>
        <v>0</v>
      </c>
    </row>
    <row r="3790" spans="14:14" ht="15.75">
      <c r="N3790" s="144">
        <f t="shared" si="98"/>
        <v>0</v>
      </c>
    </row>
    <row r="3791" spans="14:14" ht="15.75">
      <c r="N3791" s="144">
        <f t="shared" si="98"/>
        <v>0</v>
      </c>
    </row>
    <row r="3792" spans="14:14" ht="15.75">
      <c r="N3792" s="144">
        <f t="shared" si="98"/>
        <v>0</v>
      </c>
    </row>
    <row r="3793" spans="14:14" ht="15.75">
      <c r="N3793" s="144">
        <f t="shared" si="98"/>
        <v>0</v>
      </c>
    </row>
    <row r="3794" spans="14:14" ht="15.75">
      <c r="N3794" s="144">
        <f t="shared" si="98"/>
        <v>0</v>
      </c>
    </row>
    <row r="3795" spans="14:14" ht="15.75">
      <c r="N3795" s="144">
        <f t="shared" si="98"/>
        <v>0</v>
      </c>
    </row>
    <row r="3796" spans="14:14" ht="15.75">
      <c r="N3796" s="144">
        <f t="shared" si="98"/>
        <v>0</v>
      </c>
    </row>
    <row r="3797" spans="14:14" ht="15.75">
      <c r="N3797" s="144">
        <f t="shared" si="98"/>
        <v>0</v>
      </c>
    </row>
    <row r="3798" spans="14:14" ht="15.75">
      <c r="N3798" s="144">
        <f t="shared" si="98"/>
        <v>0</v>
      </c>
    </row>
    <row r="3799" spans="14:14" ht="15.75">
      <c r="N3799" s="144">
        <f t="shared" si="98"/>
        <v>0</v>
      </c>
    </row>
    <row r="3800" spans="14:14" ht="15.75">
      <c r="N3800" s="144">
        <f t="shared" si="98"/>
        <v>0</v>
      </c>
    </row>
    <row r="3801" spans="14:14" ht="15.75">
      <c r="N3801" s="144">
        <f t="shared" si="98"/>
        <v>0</v>
      </c>
    </row>
    <row r="3802" spans="14:14" ht="15.75">
      <c r="N3802" s="144">
        <f t="shared" si="98"/>
        <v>0</v>
      </c>
    </row>
    <row r="3803" spans="14:14" ht="15.75">
      <c r="N3803" s="144">
        <f t="shared" si="98"/>
        <v>0</v>
      </c>
    </row>
    <row r="3804" spans="14:14" ht="15.75">
      <c r="N3804" s="144">
        <f t="shared" si="98"/>
        <v>0</v>
      </c>
    </row>
    <row r="3805" spans="14:14" ht="15.75">
      <c r="N3805" s="144">
        <f t="shared" si="98"/>
        <v>0</v>
      </c>
    </row>
    <row r="3806" spans="14:14" ht="15.75">
      <c r="N3806" s="144">
        <f t="shared" si="98"/>
        <v>0</v>
      </c>
    </row>
    <row r="3807" spans="14:14" ht="15.75">
      <c r="N3807" s="144">
        <f t="shared" si="98"/>
        <v>0</v>
      </c>
    </row>
    <row r="3808" spans="14:14" ht="15.75">
      <c r="N3808" s="144">
        <f t="shared" si="98"/>
        <v>0</v>
      </c>
    </row>
    <row r="3809" spans="14:14" ht="15.75">
      <c r="N3809" s="144">
        <f t="shared" si="98"/>
        <v>0</v>
      </c>
    </row>
    <row r="3810" spans="14:14" ht="15.75">
      <c r="N3810" s="144">
        <f t="shared" si="98"/>
        <v>0</v>
      </c>
    </row>
    <row r="3811" spans="14:14" ht="15.75">
      <c r="N3811" s="144">
        <f t="shared" si="98"/>
        <v>0</v>
      </c>
    </row>
    <row r="3812" spans="14:14" ht="15.75">
      <c r="N3812" s="144">
        <f t="shared" si="98"/>
        <v>0</v>
      </c>
    </row>
    <row r="3813" spans="14:14" ht="15.75">
      <c r="N3813" s="144">
        <f t="shared" si="98"/>
        <v>0</v>
      </c>
    </row>
    <row r="3814" spans="14:14" ht="15.75">
      <c r="N3814" s="144">
        <f t="shared" si="98"/>
        <v>0</v>
      </c>
    </row>
    <row r="3815" spans="14:14" ht="15.75">
      <c r="N3815" s="144">
        <f t="shared" si="98"/>
        <v>0</v>
      </c>
    </row>
    <row r="3816" spans="14:14" ht="15.75">
      <c r="N3816" s="144">
        <f t="shared" si="98"/>
        <v>0</v>
      </c>
    </row>
    <row r="3817" spans="14:14" ht="15.75">
      <c r="N3817" s="144">
        <f t="shared" ref="N3817:N3880" si="99">C3817+F3817</f>
        <v>0</v>
      </c>
    </row>
    <row r="3818" spans="14:14" ht="15.75">
      <c r="N3818" s="144">
        <f t="shared" si="99"/>
        <v>0</v>
      </c>
    </row>
    <row r="3819" spans="14:14" ht="15.75">
      <c r="N3819" s="144">
        <f t="shared" si="99"/>
        <v>0</v>
      </c>
    </row>
    <row r="3820" spans="14:14" ht="15.75">
      <c r="N3820" s="144">
        <f t="shared" si="99"/>
        <v>0</v>
      </c>
    </row>
    <row r="3821" spans="14:14" ht="15.75">
      <c r="N3821" s="144">
        <f t="shared" si="99"/>
        <v>0</v>
      </c>
    </row>
    <row r="3822" spans="14:14" ht="15.75">
      <c r="N3822" s="144">
        <f t="shared" si="99"/>
        <v>0</v>
      </c>
    </row>
    <row r="3823" spans="14:14" ht="15.75">
      <c r="N3823" s="144">
        <f t="shared" si="99"/>
        <v>0</v>
      </c>
    </row>
    <row r="3824" spans="14:14" ht="15.75">
      <c r="N3824" s="144">
        <f t="shared" si="99"/>
        <v>0</v>
      </c>
    </row>
    <row r="3825" spans="14:14" ht="15.75">
      <c r="N3825" s="144">
        <f t="shared" si="99"/>
        <v>0</v>
      </c>
    </row>
    <row r="3826" spans="14:14" ht="15.75">
      <c r="N3826" s="144">
        <f t="shared" si="99"/>
        <v>0</v>
      </c>
    </row>
    <row r="3827" spans="14:14" ht="15.75">
      <c r="N3827" s="144">
        <f t="shared" si="99"/>
        <v>0</v>
      </c>
    </row>
    <row r="3828" spans="14:14" ht="15.75">
      <c r="N3828" s="144">
        <f t="shared" si="99"/>
        <v>0</v>
      </c>
    </row>
    <row r="3829" spans="14:14" ht="15.75">
      <c r="N3829" s="144">
        <f t="shared" si="99"/>
        <v>0</v>
      </c>
    </row>
    <row r="3830" spans="14:14" ht="15.75">
      <c r="N3830" s="144">
        <f t="shared" si="99"/>
        <v>0</v>
      </c>
    </row>
    <row r="3831" spans="14:14" ht="15.75">
      <c r="N3831" s="144">
        <f t="shared" si="99"/>
        <v>0</v>
      </c>
    </row>
    <row r="3832" spans="14:14" ht="15.75">
      <c r="N3832" s="144">
        <f t="shared" si="99"/>
        <v>0</v>
      </c>
    </row>
    <row r="3833" spans="14:14" ht="15.75">
      <c r="N3833" s="144">
        <f t="shared" si="99"/>
        <v>0</v>
      </c>
    </row>
    <row r="3834" spans="14:14" ht="15.75">
      <c r="N3834" s="144">
        <f t="shared" si="99"/>
        <v>0</v>
      </c>
    </row>
    <row r="3835" spans="14:14" ht="15.75">
      <c r="N3835" s="144">
        <f t="shared" si="99"/>
        <v>0</v>
      </c>
    </row>
    <row r="3836" spans="14:14" ht="15.75">
      <c r="N3836" s="144">
        <f t="shared" si="99"/>
        <v>0</v>
      </c>
    </row>
    <row r="3837" spans="14:14" ht="15.75">
      <c r="N3837" s="144">
        <f t="shared" si="99"/>
        <v>0</v>
      </c>
    </row>
    <row r="3838" spans="14:14" ht="15.75">
      <c r="N3838" s="144">
        <f t="shared" si="99"/>
        <v>0</v>
      </c>
    </row>
    <row r="3839" spans="14:14" ht="15.75">
      <c r="N3839" s="144">
        <f t="shared" si="99"/>
        <v>0</v>
      </c>
    </row>
    <row r="3840" spans="14:14" ht="15.75">
      <c r="N3840" s="144">
        <f t="shared" si="99"/>
        <v>0</v>
      </c>
    </row>
    <row r="3841" spans="14:14" ht="15.75">
      <c r="N3841" s="144">
        <f t="shared" si="99"/>
        <v>0</v>
      </c>
    </row>
    <row r="3842" spans="14:14" ht="15.75">
      <c r="N3842" s="144">
        <f t="shared" si="99"/>
        <v>0</v>
      </c>
    </row>
    <row r="3843" spans="14:14" ht="15.75">
      <c r="N3843" s="144">
        <f t="shared" si="99"/>
        <v>0</v>
      </c>
    </row>
    <row r="3844" spans="14:14" ht="15.75">
      <c r="N3844" s="144">
        <f t="shared" si="99"/>
        <v>0</v>
      </c>
    </row>
    <row r="3845" spans="14:14" ht="15.75">
      <c r="N3845" s="144">
        <f t="shared" si="99"/>
        <v>0</v>
      </c>
    </row>
    <row r="3846" spans="14:14" ht="15.75">
      <c r="N3846" s="144">
        <f t="shared" si="99"/>
        <v>0</v>
      </c>
    </row>
    <row r="3847" spans="14:14" ht="15.75">
      <c r="N3847" s="144">
        <f t="shared" si="99"/>
        <v>0</v>
      </c>
    </row>
    <row r="3848" spans="14:14" ht="15.75">
      <c r="N3848" s="144">
        <f t="shared" si="99"/>
        <v>0</v>
      </c>
    </row>
    <row r="3849" spans="14:14" ht="15.75">
      <c r="N3849" s="144">
        <f t="shared" si="99"/>
        <v>0</v>
      </c>
    </row>
    <row r="3850" spans="14:14" ht="15.75">
      <c r="N3850" s="144">
        <f t="shared" si="99"/>
        <v>0</v>
      </c>
    </row>
    <row r="3851" spans="14:14" ht="15.75">
      <c r="N3851" s="144">
        <f t="shared" si="99"/>
        <v>0</v>
      </c>
    </row>
    <row r="3852" spans="14:14" ht="15.75">
      <c r="N3852" s="144">
        <f t="shared" si="99"/>
        <v>0</v>
      </c>
    </row>
    <row r="3853" spans="14:14" ht="15.75">
      <c r="N3853" s="144">
        <f t="shared" si="99"/>
        <v>0</v>
      </c>
    </row>
    <row r="3854" spans="14:14" ht="15.75">
      <c r="N3854" s="144">
        <f t="shared" si="99"/>
        <v>0</v>
      </c>
    </row>
    <row r="3855" spans="14:14" ht="15.75">
      <c r="N3855" s="144">
        <f t="shared" si="99"/>
        <v>0</v>
      </c>
    </row>
    <row r="3856" spans="14:14" ht="15.75">
      <c r="N3856" s="144">
        <f t="shared" si="99"/>
        <v>0</v>
      </c>
    </row>
    <row r="3857" spans="14:14" ht="15.75">
      <c r="N3857" s="144">
        <f t="shared" si="99"/>
        <v>0</v>
      </c>
    </row>
    <row r="3858" spans="14:14" ht="15.75">
      <c r="N3858" s="144">
        <f t="shared" si="99"/>
        <v>0</v>
      </c>
    </row>
    <row r="3859" spans="14:14" ht="15.75">
      <c r="N3859" s="144">
        <f t="shared" si="99"/>
        <v>0</v>
      </c>
    </row>
    <row r="3860" spans="14:14" ht="15.75">
      <c r="N3860" s="144">
        <f t="shared" si="99"/>
        <v>0</v>
      </c>
    </row>
    <row r="3861" spans="14:14" ht="15.75">
      <c r="N3861" s="144">
        <f t="shared" si="99"/>
        <v>0</v>
      </c>
    </row>
    <row r="3862" spans="14:14" ht="15.75">
      <c r="N3862" s="144">
        <f t="shared" si="99"/>
        <v>0</v>
      </c>
    </row>
    <row r="3863" spans="14:14" ht="15.75">
      <c r="N3863" s="144">
        <f t="shared" si="99"/>
        <v>0</v>
      </c>
    </row>
    <row r="3864" spans="14:14" ht="15.75">
      <c r="N3864" s="144">
        <f t="shared" si="99"/>
        <v>0</v>
      </c>
    </row>
    <row r="3865" spans="14:14" ht="15.75">
      <c r="N3865" s="144">
        <f t="shared" si="99"/>
        <v>0</v>
      </c>
    </row>
    <row r="3866" spans="14:14" ht="15.75">
      <c r="N3866" s="144">
        <f t="shared" si="99"/>
        <v>0</v>
      </c>
    </row>
    <row r="3867" spans="14:14" ht="15.75">
      <c r="N3867" s="144">
        <f t="shared" si="99"/>
        <v>0</v>
      </c>
    </row>
    <row r="3868" spans="14:14" ht="15.75">
      <c r="N3868" s="144">
        <f t="shared" si="99"/>
        <v>0</v>
      </c>
    </row>
    <row r="3869" spans="14:14" ht="15.75">
      <c r="N3869" s="144">
        <f t="shared" si="99"/>
        <v>0</v>
      </c>
    </row>
    <row r="3870" spans="14:14" ht="15.75">
      <c r="N3870" s="144">
        <f t="shared" si="99"/>
        <v>0</v>
      </c>
    </row>
    <row r="3871" spans="14:14" ht="15.75">
      <c r="N3871" s="144">
        <f t="shared" si="99"/>
        <v>0</v>
      </c>
    </row>
    <row r="3872" spans="14:14" ht="15.75">
      <c r="N3872" s="144">
        <f t="shared" si="99"/>
        <v>0</v>
      </c>
    </row>
    <row r="3873" spans="14:14" ht="15.75">
      <c r="N3873" s="144">
        <f t="shared" si="99"/>
        <v>0</v>
      </c>
    </row>
    <row r="3874" spans="14:14" ht="15.75">
      <c r="N3874" s="144">
        <f t="shared" si="99"/>
        <v>0</v>
      </c>
    </row>
    <row r="3875" spans="14:14" ht="15.75">
      <c r="N3875" s="144">
        <f t="shared" si="99"/>
        <v>0</v>
      </c>
    </row>
    <row r="3876" spans="14:14" ht="15.75">
      <c r="N3876" s="144">
        <f t="shared" si="99"/>
        <v>0</v>
      </c>
    </row>
    <row r="3877" spans="14:14" ht="15.75">
      <c r="N3877" s="144">
        <f t="shared" si="99"/>
        <v>0</v>
      </c>
    </row>
    <row r="3878" spans="14:14" ht="15.75">
      <c r="N3878" s="144">
        <f t="shared" si="99"/>
        <v>0</v>
      </c>
    </row>
    <row r="3879" spans="14:14" ht="15.75">
      <c r="N3879" s="144">
        <f t="shared" si="99"/>
        <v>0</v>
      </c>
    </row>
    <row r="3880" spans="14:14" ht="15.75">
      <c r="N3880" s="144">
        <f t="shared" si="99"/>
        <v>0</v>
      </c>
    </row>
    <row r="3881" spans="14:14" ht="15.75">
      <c r="N3881" s="144">
        <f t="shared" ref="N3881:N3944" si="100">C3881+F3881</f>
        <v>0</v>
      </c>
    </row>
    <row r="3882" spans="14:14" ht="15.75">
      <c r="N3882" s="144">
        <f t="shared" si="100"/>
        <v>0</v>
      </c>
    </row>
    <row r="3883" spans="14:14" ht="15.75">
      <c r="N3883" s="144">
        <f t="shared" si="100"/>
        <v>0</v>
      </c>
    </row>
    <row r="3884" spans="14:14" ht="15.75">
      <c r="N3884" s="144">
        <f t="shared" si="100"/>
        <v>0</v>
      </c>
    </row>
    <row r="3885" spans="14:14" ht="15.75">
      <c r="N3885" s="144">
        <f t="shared" si="100"/>
        <v>0</v>
      </c>
    </row>
    <row r="3886" spans="14:14" ht="15.75">
      <c r="N3886" s="144">
        <f t="shared" si="100"/>
        <v>0</v>
      </c>
    </row>
    <row r="3887" spans="14:14" ht="15.75">
      <c r="N3887" s="144">
        <f t="shared" si="100"/>
        <v>0</v>
      </c>
    </row>
    <row r="3888" spans="14:14" ht="15.75">
      <c r="N3888" s="144">
        <f t="shared" si="100"/>
        <v>0</v>
      </c>
    </row>
    <row r="3889" spans="14:14" ht="15.75">
      <c r="N3889" s="144">
        <f t="shared" si="100"/>
        <v>0</v>
      </c>
    </row>
    <row r="3890" spans="14:14" ht="15.75">
      <c r="N3890" s="144">
        <f t="shared" si="100"/>
        <v>0</v>
      </c>
    </row>
    <row r="3891" spans="14:14" ht="15.75">
      <c r="N3891" s="144">
        <f t="shared" si="100"/>
        <v>0</v>
      </c>
    </row>
    <row r="3892" spans="14:14" ht="15.75">
      <c r="N3892" s="144">
        <f t="shared" si="100"/>
        <v>0</v>
      </c>
    </row>
    <row r="3893" spans="14:14" ht="15.75">
      <c r="N3893" s="144">
        <f t="shared" si="100"/>
        <v>0</v>
      </c>
    </row>
    <row r="3894" spans="14:14" ht="15.75">
      <c r="N3894" s="144">
        <f t="shared" si="100"/>
        <v>0</v>
      </c>
    </row>
    <row r="3895" spans="14:14" ht="15.75">
      <c r="N3895" s="144">
        <f t="shared" si="100"/>
        <v>0</v>
      </c>
    </row>
    <row r="3896" spans="14:14" ht="15.75">
      <c r="N3896" s="144">
        <f t="shared" si="100"/>
        <v>0</v>
      </c>
    </row>
    <row r="3897" spans="14:14" ht="15.75">
      <c r="N3897" s="144">
        <f t="shared" si="100"/>
        <v>0</v>
      </c>
    </row>
    <row r="3898" spans="14:14" ht="15.75">
      <c r="N3898" s="144">
        <f t="shared" si="100"/>
        <v>0</v>
      </c>
    </row>
    <row r="3899" spans="14:14" ht="15.75">
      <c r="N3899" s="144">
        <f t="shared" si="100"/>
        <v>0</v>
      </c>
    </row>
    <row r="3900" spans="14:14" ht="15.75">
      <c r="N3900" s="144">
        <f t="shared" si="100"/>
        <v>0</v>
      </c>
    </row>
    <row r="3901" spans="14:14" ht="15.75">
      <c r="N3901" s="144">
        <f t="shared" si="100"/>
        <v>0</v>
      </c>
    </row>
    <row r="3902" spans="14:14" ht="15.75">
      <c r="N3902" s="144">
        <f t="shared" si="100"/>
        <v>0</v>
      </c>
    </row>
    <row r="3903" spans="14:14" ht="15.75">
      <c r="N3903" s="144">
        <f t="shared" si="100"/>
        <v>0</v>
      </c>
    </row>
    <row r="3904" spans="14:14" ht="15.75">
      <c r="N3904" s="144">
        <f t="shared" si="100"/>
        <v>0</v>
      </c>
    </row>
    <row r="3905" spans="14:14" ht="15.75">
      <c r="N3905" s="144">
        <f t="shared" si="100"/>
        <v>0</v>
      </c>
    </row>
    <row r="3906" spans="14:14" ht="15.75">
      <c r="N3906" s="144">
        <f t="shared" si="100"/>
        <v>0</v>
      </c>
    </row>
    <row r="3907" spans="14:14" ht="15.75">
      <c r="N3907" s="144">
        <f t="shared" si="100"/>
        <v>0</v>
      </c>
    </row>
    <row r="3908" spans="14:14" ht="15.75">
      <c r="N3908" s="144">
        <f t="shared" si="100"/>
        <v>0</v>
      </c>
    </row>
    <row r="3909" spans="14:14" ht="15.75">
      <c r="N3909" s="144">
        <f t="shared" si="100"/>
        <v>0</v>
      </c>
    </row>
    <row r="3910" spans="14:14" ht="15.75">
      <c r="N3910" s="144">
        <f t="shared" si="100"/>
        <v>0</v>
      </c>
    </row>
    <row r="3911" spans="14:14" ht="15.75">
      <c r="N3911" s="144">
        <f t="shared" si="100"/>
        <v>0</v>
      </c>
    </row>
    <row r="3912" spans="14:14" ht="15.75">
      <c r="N3912" s="144">
        <f t="shared" si="100"/>
        <v>0</v>
      </c>
    </row>
    <row r="3913" spans="14:14" ht="15.75">
      <c r="N3913" s="144">
        <f t="shared" si="100"/>
        <v>0</v>
      </c>
    </row>
    <row r="3914" spans="14:14" ht="15.75">
      <c r="N3914" s="144">
        <f t="shared" si="100"/>
        <v>0</v>
      </c>
    </row>
    <row r="3915" spans="14:14" ht="15.75">
      <c r="N3915" s="144">
        <f t="shared" si="100"/>
        <v>0</v>
      </c>
    </row>
    <row r="3916" spans="14:14" ht="15.75">
      <c r="N3916" s="144">
        <f t="shared" si="100"/>
        <v>0</v>
      </c>
    </row>
    <row r="3917" spans="14:14" ht="15.75">
      <c r="N3917" s="144">
        <f t="shared" si="100"/>
        <v>0</v>
      </c>
    </row>
    <row r="3918" spans="14:14" ht="15.75">
      <c r="N3918" s="144">
        <f t="shared" si="100"/>
        <v>0</v>
      </c>
    </row>
    <row r="3919" spans="14:14" ht="15.75">
      <c r="N3919" s="144">
        <f t="shared" si="100"/>
        <v>0</v>
      </c>
    </row>
    <row r="3920" spans="14:14" ht="15.75">
      <c r="N3920" s="144">
        <f t="shared" si="100"/>
        <v>0</v>
      </c>
    </row>
    <row r="3921" spans="14:14" ht="15.75">
      <c r="N3921" s="144">
        <f t="shared" si="100"/>
        <v>0</v>
      </c>
    </row>
    <row r="3922" spans="14:14" ht="15.75">
      <c r="N3922" s="144">
        <f t="shared" si="100"/>
        <v>0</v>
      </c>
    </row>
    <row r="3923" spans="14:14" ht="15.75">
      <c r="N3923" s="144">
        <f t="shared" si="100"/>
        <v>0</v>
      </c>
    </row>
    <row r="3924" spans="14:14" ht="15.75">
      <c r="N3924" s="144">
        <f t="shared" si="100"/>
        <v>0</v>
      </c>
    </row>
    <row r="3925" spans="14:14" ht="15.75">
      <c r="N3925" s="144">
        <f t="shared" si="100"/>
        <v>0</v>
      </c>
    </row>
    <row r="3926" spans="14:14" ht="15.75">
      <c r="N3926" s="144">
        <f t="shared" si="100"/>
        <v>0</v>
      </c>
    </row>
    <row r="3927" spans="14:14" ht="15.75">
      <c r="N3927" s="144">
        <f t="shared" si="100"/>
        <v>0</v>
      </c>
    </row>
    <row r="3928" spans="14:14" ht="15.75">
      <c r="N3928" s="144">
        <f t="shared" si="100"/>
        <v>0</v>
      </c>
    </row>
    <row r="3929" spans="14:14" ht="15.75">
      <c r="N3929" s="144">
        <f t="shared" si="100"/>
        <v>0</v>
      </c>
    </row>
    <row r="3930" spans="14:14" ht="15.75">
      <c r="N3930" s="144">
        <f t="shared" si="100"/>
        <v>0</v>
      </c>
    </row>
    <row r="3931" spans="14:14" ht="15.75">
      <c r="N3931" s="144">
        <f t="shared" si="100"/>
        <v>0</v>
      </c>
    </row>
    <row r="3932" spans="14:14" ht="15.75">
      <c r="N3932" s="144">
        <f t="shared" si="100"/>
        <v>0</v>
      </c>
    </row>
    <row r="3933" spans="14:14" ht="15.75">
      <c r="N3933" s="144">
        <f t="shared" si="100"/>
        <v>0</v>
      </c>
    </row>
    <row r="3934" spans="14:14" ht="15.75">
      <c r="N3934" s="144">
        <f t="shared" si="100"/>
        <v>0</v>
      </c>
    </row>
    <row r="3935" spans="14:14" ht="15.75">
      <c r="N3935" s="144">
        <f t="shared" si="100"/>
        <v>0</v>
      </c>
    </row>
    <row r="3936" spans="14:14" ht="15.75">
      <c r="N3936" s="144">
        <f t="shared" si="100"/>
        <v>0</v>
      </c>
    </row>
    <row r="3937" spans="14:14" ht="15.75">
      <c r="N3937" s="144">
        <f t="shared" si="100"/>
        <v>0</v>
      </c>
    </row>
    <row r="3938" spans="14:14" ht="15.75">
      <c r="N3938" s="144">
        <f t="shared" si="100"/>
        <v>0</v>
      </c>
    </row>
    <row r="3939" spans="14:14" ht="15.75">
      <c r="N3939" s="144">
        <f t="shared" si="100"/>
        <v>0</v>
      </c>
    </row>
    <row r="3940" spans="14:14" ht="15.75">
      <c r="N3940" s="144">
        <f t="shared" si="100"/>
        <v>0</v>
      </c>
    </row>
    <row r="3941" spans="14:14" ht="15.75">
      <c r="N3941" s="144">
        <f t="shared" si="100"/>
        <v>0</v>
      </c>
    </row>
    <row r="3942" spans="14:14" ht="15.75">
      <c r="N3942" s="144">
        <f t="shared" si="100"/>
        <v>0</v>
      </c>
    </row>
    <row r="3943" spans="14:14" ht="15.75">
      <c r="N3943" s="144">
        <f t="shared" si="100"/>
        <v>0</v>
      </c>
    </row>
    <row r="3944" spans="14:14" ht="15.75">
      <c r="N3944" s="144">
        <f t="shared" si="100"/>
        <v>0</v>
      </c>
    </row>
    <row r="3945" spans="14:14" ht="15.75">
      <c r="N3945" s="144">
        <f t="shared" ref="N3945:N4008" si="101">C3945+F3945</f>
        <v>0</v>
      </c>
    </row>
    <row r="3946" spans="14:14" ht="15.75">
      <c r="N3946" s="144">
        <f t="shared" si="101"/>
        <v>0</v>
      </c>
    </row>
    <row r="3947" spans="14:14" ht="15.75">
      <c r="N3947" s="144">
        <f t="shared" si="101"/>
        <v>0</v>
      </c>
    </row>
    <row r="3948" spans="14:14" ht="15.75">
      <c r="N3948" s="144">
        <f t="shared" si="101"/>
        <v>0</v>
      </c>
    </row>
    <row r="3949" spans="14:14" ht="15.75">
      <c r="N3949" s="144">
        <f t="shared" si="101"/>
        <v>0</v>
      </c>
    </row>
    <row r="3950" spans="14:14" ht="15.75">
      <c r="N3950" s="144">
        <f t="shared" si="101"/>
        <v>0</v>
      </c>
    </row>
    <row r="3951" spans="14:14" ht="15.75">
      <c r="N3951" s="144">
        <f t="shared" si="101"/>
        <v>0</v>
      </c>
    </row>
    <row r="3952" spans="14:14" ht="15.75">
      <c r="N3952" s="144">
        <f t="shared" si="101"/>
        <v>0</v>
      </c>
    </row>
    <row r="3953" spans="14:14" ht="15.75">
      <c r="N3953" s="144">
        <f t="shared" si="101"/>
        <v>0</v>
      </c>
    </row>
    <row r="3954" spans="14:14" ht="15.75">
      <c r="N3954" s="144">
        <f t="shared" si="101"/>
        <v>0</v>
      </c>
    </row>
    <row r="3955" spans="14:14" ht="15.75">
      <c r="N3955" s="144">
        <f t="shared" si="101"/>
        <v>0</v>
      </c>
    </row>
    <row r="3956" spans="14:14" ht="15.75">
      <c r="N3956" s="144">
        <f t="shared" si="101"/>
        <v>0</v>
      </c>
    </row>
    <row r="3957" spans="14:14" ht="15.75">
      <c r="N3957" s="144">
        <f t="shared" si="101"/>
        <v>0</v>
      </c>
    </row>
    <row r="3958" spans="14:14" ht="15.75">
      <c r="N3958" s="144">
        <f t="shared" si="101"/>
        <v>0</v>
      </c>
    </row>
    <row r="3959" spans="14:14" ht="15.75">
      <c r="N3959" s="144">
        <f t="shared" si="101"/>
        <v>0</v>
      </c>
    </row>
    <row r="3960" spans="14:14" ht="15.75">
      <c r="N3960" s="144">
        <f t="shared" si="101"/>
        <v>0</v>
      </c>
    </row>
    <row r="3961" spans="14:14" ht="15.75">
      <c r="N3961" s="144">
        <f t="shared" si="101"/>
        <v>0</v>
      </c>
    </row>
    <row r="3962" spans="14:14" ht="15.75">
      <c r="N3962" s="144">
        <f t="shared" si="101"/>
        <v>0</v>
      </c>
    </row>
    <row r="3963" spans="14:14" ht="15.75">
      <c r="N3963" s="144">
        <f t="shared" si="101"/>
        <v>0</v>
      </c>
    </row>
    <row r="3964" spans="14:14" ht="15.75">
      <c r="N3964" s="144">
        <f t="shared" si="101"/>
        <v>0</v>
      </c>
    </row>
    <row r="3965" spans="14:14" ht="15.75">
      <c r="N3965" s="144">
        <f t="shared" si="101"/>
        <v>0</v>
      </c>
    </row>
    <row r="3966" spans="14:14" ht="15.75">
      <c r="N3966" s="144">
        <f t="shared" si="101"/>
        <v>0</v>
      </c>
    </row>
    <row r="3967" spans="14:14" ht="15.75">
      <c r="N3967" s="144">
        <f t="shared" si="101"/>
        <v>0</v>
      </c>
    </row>
    <row r="3968" spans="14:14" ht="15.75">
      <c r="N3968" s="144">
        <f t="shared" si="101"/>
        <v>0</v>
      </c>
    </row>
    <row r="3969" spans="14:14" ht="15.75">
      <c r="N3969" s="144">
        <f t="shared" si="101"/>
        <v>0</v>
      </c>
    </row>
    <row r="3970" spans="14:14" ht="15.75">
      <c r="N3970" s="144">
        <f t="shared" si="101"/>
        <v>0</v>
      </c>
    </row>
    <row r="3971" spans="14:14" ht="15.75">
      <c r="N3971" s="144">
        <f t="shared" si="101"/>
        <v>0</v>
      </c>
    </row>
    <row r="3972" spans="14:14" ht="15.75">
      <c r="N3972" s="144">
        <f t="shared" si="101"/>
        <v>0</v>
      </c>
    </row>
    <row r="3973" spans="14:14" ht="15.75">
      <c r="N3973" s="144">
        <f t="shared" si="101"/>
        <v>0</v>
      </c>
    </row>
    <row r="3974" spans="14:14" ht="15.75">
      <c r="N3974" s="144">
        <f t="shared" si="101"/>
        <v>0</v>
      </c>
    </row>
    <row r="3975" spans="14:14" ht="15.75">
      <c r="N3975" s="144">
        <f t="shared" si="101"/>
        <v>0</v>
      </c>
    </row>
    <row r="3976" spans="14:14" ht="15.75">
      <c r="N3976" s="144">
        <f t="shared" si="101"/>
        <v>0</v>
      </c>
    </row>
    <row r="3977" spans="14:14" ht="15.75">
      <c r="N3977" s="144">
        <f t="shared" si="101"/>
        <v>0</v>
      </c>
    </row>
    <row r="3978" spans="14:14" ht="15.75">
      <c r="N3978" s="144">
        <f t="shared" si="101"/>
        <v>0</v>
      </c>
    </row>
    <row r="3979" spans="14:14" ht="15.75">
      <c r="N3979" s="144">
        <f t="shared" si="101"/>
        <v>0</v>
      </c>
    </row>
    <row r="3980" spans="14:14" ht="15.75">
      <c r="N3980" s="144">
        <f t="shared" si="101"/>
        <v>0</v>
      </c>
    </row>
    <row r="3981" spans="14:14" ht="15.75">
      <c r="N3981" s="144">
        <f t="shared" si="101"/>
        <v>0</v>
      </c>
    </row>
    <row r="3982" spans="14:14" ht="15.75">
      <c r="N3982" s="144">
        <f t="shared" si="101"/>
        <v>0</v>
      </c>
    </row>
    <row r="3983" spans="14:14" ht="15.75">
      <c r="N3983" s="144">
        <f t="shared" si="101"/>
        <v>0</v>
      </c>
    </row>
    <row r="3984" spans="14:14" ht="15.75">
      <c r="N3984" s="144">
        <f t="shared" si="101"/>
        <v>0</v>
      </c>
    </row>
    <row r="3985" spans="14:14" ht="15.75">
      <c r="N3985" s="144">
        <f t="shared" si="101"/>
        <v>0</v>
      </c>
    </row>
    <row r="3986" spans="14:14" ht="15.75">
      <c r="N3986" s="144">
        <f t="shared" si="101"/>
        <v>0</v>
      </c>
    </row>
    <row r="3987" spans="14:14" ht="15.75">
      <c r="N3987" s="144">
        <f t="shared" si="101"/>
        <v>0</v>
      </c>
    </row>
    <row r="3988" spans="14:14" ht="15.75">
      <c r="N3988" s="144">
        <f t="shared" si="101"/>
        <v>0</v>
      </c>
    </row>
    <row r="3989" spans="14:14" ht="15.75">
      <c r="N3989" s="144">
        <f t="shared" si="101"/>
        <v>0</v>
      </c>
    </row>
    <row r="3990" spans="14:14" ht="15.75">
      <c r="N3990" s="144">
        <f t="shared" si="101"/>
        <v>0</v>
      </c>
    </row>
    <row r="3991" spans="14:14" ht="15.75">
      <c r="N3991" s="144">
        <f t="shared" si="101"/>
        <v>0</v>
      </c>
    </row>
    <row r="3992" spans="14:14" ht="15.75">
      <c r="N3992" s="144">
        <f t="shared" si="101"/>
        <v>0</v>
      </c>
    </row>
    <row r="3993" spans="14:14" ht="15.75">
      <c r="N3993" s="144">
        <f t="shared" si="101"/>
        <v>0</v>
      </c>
    </row>
    <row r="3994" spans="14:14" ht="15.75">
      <c r="N3994" s="144">
        <f t="shared" si="101"/>
        <v>0</v>
      </c>
    </row>
    <row r="3995" spans="14:14" ht="15.75">
      <c r="N3995" s="144">
        <f t="shared" si="101"/>
        <v>0</v>
      </c>
    </row>
    <row r="3996" spans="14:14" ht="15.75">
      <c r="N3996" s="144">
        <f t="shared" si="101"/>
        <v>0</v>
      </c>
    </row>
    <row r="3997" spans="14:14" ht="15.75">
      <c r="N3997" s="144">
        <f t="shared" si="101"/>
        <v>0</v>
      </c>
    </row>
    <row r="3998" spans="14:14" ht="15.75">
      <c r="N3998" s="144">
        <f t="shared" si="101"/>
        <v>0</v>
      </c>
    </row>
    <row r="3999" spans="14:14" ht="15.75">
      <c r="N3999" s="144">
        <f t="shared" si="101"/>
        <v>0</v>
      </c>
    </row>
    <row r="4000" spans="14:14" ht="15.75">
      <c r="N4000" s="144">
        <f t="shared" si="101"/>
        <v>0</v>
      </c>
    </row>
    <row r="4001" spans="14:14" ht="15.75">
      <c r="N4001" s="144">
        <f t="shared" si="101"/>
        <v>0</v>
      </c>
    </row>
    <row r="4002" spans="14:14" ht="15.75">
      <c r="N4002" s="144">
        <f t="shared" si="101"/>
        <v>0</v>
      </c>
    </row>
    <row r="4003" spans="14:14" ht="15.75">
      <c r="N4003" s="144">
        <f t="shared" si="101"/>
        <v>0</v>
      </c>
    </row>
    <row r="4004" spans="14:14" ht="15.75">
      <c r="N4004" s="144">
        <f t="shared" si="101"/>
        <v>0</v>
      </c>
    </row>
    <row r="4005" spans="14:14" ht="15.75">
      <c r="N4005" s="144">
        <f t="shared" si="101"/>
        <v>0</v>
      </c>
    </row>
    <row r="4006" spans="14:14" ht="15.75">
      <c r="N4006" s="144">
        <f t="shared" si="101"/>
        <v>0</v>
      </c>
    </row>
    <row r="4007" spans="14:14" ht="15.75">
      <c r="N4007" s="144">
        <f t="shared" si="101"/>
        <v>0</v>
      </c>
    </row>
    <row r="4008" spans="14:14" ht="15.75">
      <c r="N4008" s="144">
        <f t="shared" si="101"/>
        <v>0</v>
      </c>
    </row>
    <row r="4009" spans="14:14" ht="15.75">
      <c r="N4009" s="144">
        <f t="shared" ref="N4009:N4072" si="102">C4009+F4009</f>
        <v>0</v>
      </c>
    </row>
    <row r="4010" spans="14:14" ht="15.75">
      <c r="N4010" s="144">
        <f t="shared" si="102"/>
        <v>0</v>
      </c>
    </row>
    <row r="4011" spans="14:14" ht="15.75">
      <c r="N4011" s="144">
        <f t="shared" si="102"/>
        <v>0</v>
      </c>
    </row>
    <row r="4012" spans="14:14" ht="15.75">
      <c r="N4012" s="144">
        <f t="shared" si="102"/>
        <v>0</v>
      </c>
    </row>
    <row r="4013" spans="14:14" ht="15.75">
      <c r="N4013" s="144">
        <f t="shared" si="102"/>
        <v>0</v>
      </c>
    </row>
    <row r="4014" spans="14:14" ht="15.75">
      <c r="N4014" s="144">
        <f t="shared" si="102"/>
        <v>0</v>
      </c>
    </row>
    <row r="4015" spans="14:14" ht="15.75">
      <c r="N4015" s="144">
        <f t="shared" si="102"/>
        <v>0</v>
      </c>
    </row>
    <row r="4016" spans="14:14" ht="15.75">
      <c r="N4016" s="144">
        <f t="shared" si="102"/>
        <v>0</v>
      </c>
    </row>
    <row r="4017" spans="14:14" ht="15.75">
      <c r="N4017" s="144">
        <f t="shared" si="102"/>
        <v>0</v>
      </c>
    </row>
    <row r="4018" spans="14:14" ht="15.75">
      <c r="N4018" s="144">
        <f t="shared" si="102"/>
        <v>0</v>
      </c>
    </row>
    <row r="4019" spans="14:14" ht="15.75">
      <c r="N4019" s="144">
        <f t="shared" si="102"/>
        <v>0</v>
      </c>
    </row>
    <row r="4020" spans="14:14" ht="15.75">
      <c r="N4020" s="144">
        <f t="shared" si="102"/>
        <v>0</v>
      </c>
    </row>
    <row r="4021" spans="14:14" ht="15.75">
      <c r="N4021" s="144">
        <f t="shared" si="102"/>
        <v>0</v>
      </c>
    </row>
    <row r="4022" spans="14:14" ht="15.75">
      <c r="N4022" s="144">
        <f t="shared" si="102"/>
        <v>0</v>
      </c>
    </row>
    <row r="4023" spans="14:14" ht="15.75">
      <c r="N4023" s="144">
        <f t="shared" si="102"/>
        <v>0</v>
      </c>
    </row>
    <row r="4024" spans="14:14" ht="15.75">
      <c r="N4024" s="144">
        <f t="shared" si="102"/>
        <v>0</v>
      </c>
    </row>
    <row r="4025" spans="14:14" ht="15.75">
      <c r="N4025" s="144">
        <f t="shared" si="102"/>
        <v>0</v>
      </c>
    </row>
    <row r="4026" spans="14:14" ht="15.75">
      <c r="N4026" s="144">
        <f t="shared" si="102"/>
        <v>0</v>
      </c>
    </row>
    <row r="4027" spans="14:14" ht="15.75">
      <c r="N4027" s="144">
        <f t="shared" si="102"/>
        <v>0</v>
      </c>
    </row>
    <row r="4028" spans="14:14" ht="15.75">
      <c r="N4028" s="144">
        <f t="shared" si="102"/>
        <v>0</v>
      </c>
    </row>
    <row r="4029" spans="14:14" ht="15.75">
      <c r="N4029" s="144">
        <f t="shared" si="102"/>
        <v>0</v>
      </c>
    </row>
    <row r="4030" spans="14:14" ht="15.75">
      <c r="N4030" s="144">
        <f t="shared" si="102"/>
        <v>0</v>
      </c>
    </row>
    <row r="4031" spans="14:14" ht="15.75">
      <c r="N4031" s="144">
        <f t="shared" si="102"/>
        <v>0</v>
      </c>
    </row>
    <row r="4032" spans="14:14" ht="15.75">
      <c r="N4032" s="144">
        <f t="shared" si="102"/>
        <v>0</v>
      </c>
    </row>
    <row r="4033" spans="14:14" ht="15.75">
      <c r="N4033" s="144">
        <f t="shared" si="102"/>
        <v>0</v>
      </c>
    </row>
    <row r="4034" spans="14:14" ht="15.75">
      <c r="N4034" s="144">
        <f t="shared" si="102"/>
        <v>0</v>
      </c>
    </row>
    <row r="4035" spans="14:14" ht="15.75">
      <c r="N4035" s="144">
        <f t="shared" si="102"/>
        <v>0</v>
      </c>
    </row>
    <row r="4036" spans="14:14" ht="15.75">
      <c r="N4036" s="144">
        <f t="shared" si="102"/>
        <v>0</v>
      </c>
    </row>
    <row r="4037" spans="14:14" ht="15.75">
      <c r="N4037" s="144">
        <f t="shared" si="102"/>
        <v>0</v>
      </c>
    </row>
    <row r="4038" spans="14:14" ht="15.75">
      <c r="N4038" s="144">
        <f t="shared" si="102"/>
        <v>0</v>
      </c>
    </row>
    <row r="4039" spans="14:14" ht="15.75">
      <c r="N4039" s="144">
        <f t="shared" si="102"/>
        <v>0</v>
      </c>
    </row>
    <row r="4040" spans="14:14" ht="15.75">
      <c r="N4040" s="144">
        <f t="shared" si="102"/>
        <v>0</v>
      </c>
    </row>
    <row r="4041" spans="14:14" ht="15.75">
      <c r="N4041" s="144">
        <f t="shared" si="102"/>
        <v>0</v>
      </c>
    </row>
    <row r="4042" spans="14:14" ht="15.75">
      <c r="N4042" s="144">
        <f t="shared" si="102"/>
        <v>0</v>
      </c>
    </row>
    <row r="4043" spans="14:14" ht="15.75">
      <c r="N4043" s="144">
        <f t="shared" si="102"/>
        <v>0</v>
      </c>
    </row>
    <row r="4044" spans="14:14" ht="15.75">
      <c r="N4044" s="144">
        <f t="shared" si="102"/>
        <v>0</v>
      </c>
    </row>
    <row r="4045" spans="14:14" ht="15.75">
      <c r="N4045" s="144">
        <f t="shared" si="102"/>
        <v>0</v>
      </c>
    </row>
    <row r="4046" spans="14:14" ht="15.75">
      <c r="N4046" s="144">
        <f t="shared" si="102"/>
        <v>0</v>
      </c>
    </row>
    <row r="4047" spans="14:14" ht="15.75">
      <c r="N4047" s="144">
        <f t="shared" si="102"/>
        <v>0</v>
      </c>
    </row>
    <row r="4048" spans="14:14" ht="15.75">
      <c r="N4048" s="144">
        <f t="shared" si="102"/>
        <v>0</v>
      </c>
    </row>
    <row r="4049" spans="14:14" ht="15.75">
      <c r="N4049" s="144">
        <f t="shared" si="102"/>
        <v>0</v>
      </c>
    </row>
    <row r="4050" spans="14:14" ht="15.75">
      <c r="N4050" s="144">
        <f t="shared" si="102"/>
        <v>0</v>
      </c>
    </row>
    <row r="4051" spans="14:14" ht="15.75">
      <c r="N4051" s="144">
        <f t="shared" si="102"/>
        <v>0</v>
      </c>
    </row>
    <row r="4052" spans="14:14" ht="15.75">
      <c r="N4052" s="144">
        <f t="shared" si="102"/>
        <v>0</v>
      </c>
    </row>
    <row r="4053" spans="14:14" ht="15.75">
      <c r="N4053" s="144">
        <f t="shared" si="102"/>
        <v>0</v>
      </c>
    </row>
    <row r="4054" spans="14:14" ht="15.75">
      <c r="N4054" s="144">
        <f t="shared" si="102"/>
        <v>0</v>
      </c>
    </row>
    <row r="4055" spans="14:14" ht="15.75">
      <c r="N4055" s="144">
        <f t="shared" si="102"/>
        <v>0</v>
      </c>
    </row>
    <row r="4056" spans="14:14" ht="15.75">
      <c r="N4056" s="144">
        <f t="shared" si="102"/>
        <v>0</v>
      </c>
    </row>
    <row r="4057" spans="14:14" ht="15.75">
      <c r="N4057" s="144">
        <f t="shared" si="102"/>
        <v>0</v>
      </c>
    </row>
    <row r="4058" spans="14:14" ht="15.75">
      <c r="N4058" s="144">
        <f t="shared" si="102"/>
        <v>0</v>
      </c>
    </row>
    <row r="4059" spans="14:14" ht="15.75">
      <c r="N4059" s="144">
        <f t="shared" si="102"/>
        <v>0</v>
      </c>
    </row>
    <row r="4060" spans="14:14" ht="15.75">
      <c r="N4060" s="144">
        <f t="shared" si="102"/>
        <v>0</v>
      </c>
    </row>
    <row r="4061" spans="14:14" ht="15.75">
      <c r="N4061" s="144">
        <f t="shared" si="102"/>
        <v>0</v>
      </c>
    </row>
    <row r="4062" spans="14:14" ht="15.75">
      <c r="N4062" s="144">
        <f t="shared" si="102"/>
        <v>0</v>
      </c>
    </row>
    <row r="4063" spans="14:14" ht="15.75">
      <c r="N4063" s="144">
        <f t="shared" si="102"/>
        <v>0</v>
      </c>
    </row>
    <row r="4064" spans="14:14" ht="15.75">
      <c r="N4064" s="144">
        <f t="shared" si="102"/>
        <v>0</v>
      </c>
    </row>
    <row r="4065" spans="14:14" ht="15.75">
      <c r="N4065" s="144">
        <f t="shared" si="102"/>
        <v>0</v>
      </c>
    </row>
    <row r="4066" spans="14:14" ht="15.75">
      <c r="N4066" s="144">
        <f t="shared" si="102"/>
        <v>0</v>
      </c>
    </row>
    <row r="4067" spans="14:14" ht="15.75">
      <c r="N4067" s="144">
        <f t="shared" si="102"/>
        <v>0</v>
      </c>
    </row>
    <row r="4068" spans="14:14" ht="15.75">
      <c r="N4068" s="144">
        <f t="shared" si="102"/>
        <v>0</v>
      </c>
    </row>
    <row r="4069" spans="14:14" ht="15.75">
      <c r="N4069" s="144">
        <f t="shared" si="102"/>
        <v>0</v>
      </c>
    </row>
    <row r="4070" spans="14:14" ht="15.75">
      <c r="N4070" s="144">
        <f t="shared" si="102"/>
        <v>0</v>
      </c>
    </row>
    <row r="4071" spans="14:14" ht="15.75">
      <c r="N4071" s="144">
        <f t="shared" si="102"/>
        <v>0</v>
      </c>
    </row>
    <row r="4072" spans="14:14" ht="15.75">
      <c r="N4072" s="144">
        <f t="shared" si="102"/>
        <v>0</v>
      </c>
    </row>
    <row r="4073" spans="14:14" ht="15.75">
      <c r="N4073" s="144">
        <f t="shared" ref="N4073:N4136" si="103">C4073+F4073</f>
        <v>0</v>
      </c>
    </row>
    <row r="4074" spans="14:14" ht="15.75">
      <c r="N4074" s="144">
        <f t="shared" si="103"/>
        <v>0</v>
      </c>
    </row>
    <row r="4075" spans="14:14" ht="15.75">
      <c r="N4075" s="144">
        <f t="shared" si="103"/>
        <v>0</v>
      </c>
    </row>
    <row r="4076" spans="14:14" ht="15.75">
      <c r="N4076" s="144">
        <f t="shared" si="103"/>
        <v>0</v>
      </c>
    </row>
    <row r="4077" spans="14:14" ht="15.75">
      <c r="N4077" s="144">
        <f t="shared" si="103"/>
        <v>0</v>
      </c>
    </row>
    <row r="4078" spans="14:14" ht="15.75">
      <c r="N4078" s="144">
        <f t="shared" si="103"/>
        <v>0</v>
      </c>
    </row>
    <row r="4079" spans="14:14" ht="15.75">
      <c r="N4079" s="144">
        <f t="shared" si="103"/>
        <v>0</v>
      </c>
    </row>
    <row r="4080" spans="14:14" ht="15.75">
      <c r="N4080" s="144">
        <f t="shared" si="103"/>
        <v>0</v>
      </c>
    </row>
    <row r="4081" spans="14:14" ht="15.75">
      <c r="N4081" s="144">
        <f t="shared" si="103"/>
        <v>0</v>
      </c>
    </row>
    <row r="4082" spans="14:14" ht="15.75">
      <c r="N4082" s="144">
        <f t="shared" si="103"/>
        <v>0</v>
      </c>
    </row>
    <row r="4083" spans="14:14" ht="15.75">
      <c r="N4083" s="144">
        <f t="shared" si="103"/>
        <v>0</v>
      </c>
    </row>
    <row r="4084" spans="14:14" ht="15.75">
      <c r="N4084" s="144">
        <f t="shared" si="103"/>
        <v>0</v>
      </c>
    </row>
    <row r="4085" spans="14:14" ht="15.75">
      <c r="N4085" s="144">
        <f t="shared" si="103"/>
        <v>0</v>
      </c>
    </row>
    <row r="4086" spans="14:14" ht="15.75">
      <c r="N4086" s="144">
        <f t="shared" si="103"/>
        <v>0</v>
      </c>
    </row>
    <row r="4087" spans="14:14" ht="15.75">
      <c r="N4087" s="144">
        <f t="shared" si="103"/>
        <v>0</v>
      </c>
    </row>
    <row r="4088" spans="14:14" ht="15.75">
      <c r="N4088" s="144">
        <f t="shared" si="103"/>
        <v>0</v>
      </c>
    </row>
    <row r="4089" spans="14:14" ht="15.75">
      <c r="N4089" s="144">
        <f t="shared" si="103"/>
        <v>0</v>
      </c>
    </row>
    <row r="4090" spans="14:14" ht="15.75">
      <c r="N4090" s="144">
        <f t="shared" si="103"/>
        <v>0</v>
      </c>
    </row>
    <row r="4091" spans="14:14" ht="15.75">
      <c r="N4091" s="144">
        <f t="shared" si="103"/>
        <v>0</v>
      </c>
    </row>
    <row r="4092" spans="14:14" ht="15.75">
      <c r="N4092" s="144">
        <f t="shared" si="103"/>
        <v>0</v>
      </c>
    </row>
    <row r="4093" spans="14:14" ht="15.75">
      <c r="N4093" s="144">
        <f t="shared" si="103"/>
        <v>0</v>
      </c>
    </row>
    <row r="4094" spans="14:14" ht="15.75">
      <c r="N4094" s="144">
        <f t="shared" si="103"/>
        <v>0</v>
      </c>
    </row>
    <row r="4095" spans="14:14" ht="15.75">
      <c r="N4095" s="144">
        <f t="shared" si="103"/>
        <v>0</v>
      </c>
    </row>
    <row r="4096" spans="14:14" ht="15.75">
      <c r="N4096" s="144">
        <f t="shared" si="103"/>
        <v>0</v>
      </c>
    </row>
    <row r="4097" spans="14:14" ht="15.75">
      <c r="N4097" s="144">
        <f t="shared" si="103"/>
        <v>0</v>
      </c>
    </row>
    <row r="4098" spans="14:14" ht="15.75">
      <c r="N4098" s="144">
        <f t="shared" si="103"/>
        <v>0</v>
      </c>
    </row>
    <row r="4099" spans="14:14" ht="15.75">
      <c r="N4099" s="144">
        <f t="shared" si="103"/>
        <v>0</v>
      </c>
    </row>
    <row r="4100" spans="14:14" ht="15.75">
      <c r="N4100" s="144">
        <f t="shared" si="103"/>
        <v>0</v>
      </c>
    </row>
    <row r="4101" spans="14:14" ht="15.75">
      <c r="N4101" s="144">
        <f t="shared" si="103"/>
        <v>0</v>
      </c>
    </row>
    <row r="4102" spans="14:14" ht="15.75">
      <c r="N4102" s="144">
        <f t="shared" si="103"/>
        <v>0</v>
      </c>
    </row>
    <row r="4103" spans="14:14" ht="15.75">
      <c r="N4103" s="144">
        <f t="shared" si="103"/>
        <v>0</v>
      </c>
    </row>
    <row r="4104" spans="14:14" ht="15.75">
      <c r="N4104" s="144">
        <f t="shared" si="103"/>
        <v>0</v>
      </c>
    </row>
    <row r="4105" spans="14:14" ht="15.75">
      <c r="N4105" s="144">
        <f t="shared" si="103"/>
        <v>0</v>
      </c>
    </row>
    <row r="4106" spans="14:14" ht="15.75">
      <c r="N4106" s="144">
        <f t="shared" si="103"/>
        <v>0</v>
      </c>
    </row>
    <row r="4107" spans="14:14" ht="15.75">
      <c r="N4107" s="144">
        <f t="shared" si="103"/>
        <v>0</v>
      </c>
    </row>
    <row r="4108" spans="14:14" ht="15.75">
      <c r="N4108" s="144">
        <f t="shared" si="103"/>
        <v>0</v>
      </c>
    </row>
    <row r="4109" spans="14:14" ht="15.75">
      <c r="N4109" s="144">
        <f t="shared" si="103"/>
        <v>0</v>
      </c>
    </row>
    <row r="4110" spans="14:14" ht="15.75">
      <c r="N4110" s="144">
        <f t="shared" si="103"/>
        <v>0</v>
      </c>
    </row>
    <row r="4111" spans="14:14" ht="15.75">
      <c r="N4111" s="144">
        <f t="shared" si="103"/>
        <v>0</v>
      </c>
    </row>
    <row r="4112" spans="14:14" ht="15.75">
      <c r="N4112" s="144">
        <f t="shared" si="103"/>
        <v>0</v>
      </c>
    </row>
    <row r="4113" spans="14:14" ht="15.75">
      <c r="N4113" s="144">
        <f t="shared" si="103"/>
        <v>0</v>
      </c>
    </row>
    <row r="4114" spans="14:14" ht="15.75">
      <c r="N4114" s="144">
        <f t="shared" si="103"/>
        <v>0</v>
      </c>
    </row>
    <row r="4115" spans="14:14" ht="15.75">
      <c r="N4115" s="144">
        <f t="shared" si="103"/>
        <v>0</v>
      </c>
    </row>
    <row r="4116" spans="14:14" ht="15.75">
      <c r="N4116" s="144">
        <f t="shared" si="103"/>
        <v>0</v>
      </c>
    </row>
    <row r="4117" spans="14:14" ht="15.75">
      <c r="N4117" s="144">
        <f t="shared" si="103"/>
        <v>0</v>
      </c>
    </row>
    <row r="4118" spans="14:14" ht="15.75">
      <c r="N4118" s="144">
        <f t="shared" si="103"/>
        <v>0</v>
      </c>
    </row>
    <row r="4119" spans="14:14" ht="15.75">
      <c r="N4119" s="144">
        <f t="shared" si="103"/>
        <v>0</v>
      </c>
    </row>
    <row r="4120" spans="14:14" ht="15.75">
      <c r="N4120" s="144">
        <f t="shared" si="103"/>
        <v>0</v>
      </c>
    </row>
    <row r="4121" spans="14:14" ht="15.75">
      <c r="N4121" s="144">
        <f t="shared" si="103"/>
        <v>0</v>
      </c>
    </row>
    <row r="4122" spans="14:14" ht="15.75">
      <c r="N4122" s="144">
        <f t="shared" si="103"/>
        <v>0</v>
      </c>
    </row>
    <row r="4123" spans="14:14" ht="15.75">
      <c r="N4123" s="144">
        <f t="shared" si="103"/>
        <v>0</v>
      </c>
    </row>
    <row r="4124" spans="14:14" ht="15.75">
      <c r="N4124" s="144">
        <f t="shared" si="103"/>
        <v>0</v>
      </c>
    </row>
    <row r="4125" spans="14:14" ht="15.75">
      <c r="N4125" s="144">
        <f t="shared" si="103"/>
        <v>0</v>
      </c>
    </row>
    <row r="4126" spans="14:14" ht="15.75">
      <c r="N4126" s="144">
        <f t="shared" si="103"/>
        <v>0</v>
      </c>
    </row>
    <row r="4127" spans="14:14" ht="15.75">
      <c r="N4127" s="144">
        <f t="shared" si="103"/>
        <v>0</v>
      </c>
    </row>
    <row r="4128" spans="14:14" ht="15.75">
      <c r="N4128" s="144">
        <f t="shared" si="103"/>
        <v>0</v>
      </c>
    </row>
    <row r="4129" spans="14:14" ht="15.75">
      <c r="N4129" s="144">
        <f t="shared" si="103"/>
        <v>0</v>
      </c>
    </row>
    <row r="4130" spans="14:14" ht="15.75">
      <c r="N4130" s="144">
        <f t="shared" si="103"/>
        <v>0</v>
      </c>
    </row>
    <row r="4131" spans="14:14" ht="15.75">
      <c r="N4131" s="144">
        <f t="shared" si="103"/>
        <v>0</v>
      </c>
    </row>
    <row r="4132" spans="14:14" ht="15.75">
      <c r="N4132" s="144">
        <f t="shared" si="103"/>
        <v>0</v>
      </c>
    </row>
    <row r="4133" spans="14:14" ht="15.75">
      <c r="N4133" s="144">
        <f t="shared" si="103"/>
        <v>0</v>
      </c>
    </row>
    <row r="4134" spans="14:14" ht="15.75">
      <c r="N4134" s="144">
        <f t="shared" si="103"/>
        <v>0</v>
      </c>
    </row>
    <row r="4135" spans="14:14" ht="15.75">
      <c r="N4135" s="144">
        <f t="shared" si="103"/>
        <v>0</v>
      </c>
    </row>
    <row r="4136" spans="14:14" ht="15.75">
      <c r="N4136" s="144">
        <f t="shared" si="103"/>
        <v>0</v>
      </c>
    </row>
    <row r="4137" spans="14:14" ht="15.75">
      <c r="N4137" s="144">
        <f t="shared" ref="N4137:N4200" si="104">C4137+F4137</f>
        <v>0</v>
      </c>
    </row>
    <row r="4138" spans="14:14" ht="15.75">
      <c r="N4138" s="144">
        <f t="shared" si="104"/>
        <v>0</v>
      </c>
    </row>
    <row r="4139" spans="14:14" ht="15.75">
      <c r="N4139" s="144">
        <f t="shared" si="104"/>
        <v>0</v>
      </c>
    </row>
    <row r="4140" spans="14:14" ht="15.75">
      <c r="N4140" s="144">
        <f t="shared" si="104"/>
        <v>0</v>
      </c>
    </row>
    <row r="4141" spans="14:14" ht="15.75">
      <c r="N4141" s="144">
        <f t="shared" si="104"/>
        <v>0</v>
      </c>
    </row>
    <row r="4142" spans="14:14" ht="15.75">
      <c r="N4142" s="144">
        <f t="shared" si="104"/>
        <v>0</v>
      </c>
    </row>
    <row r="4143" spans="14:14" ht="15.75">
      <c r="N4143" s="144">
        <f t="shared" si="104"/>
        <v>0</v>
      </c>
    </row>
    <row r="4144" spans="14:14" ht="15.75">
      <c r="N4144" s="144">
        <f t="shared" si="104"/>
        <v>0</v>
      </c>
    </row>
    <row r="4145" spans="14:14" ht="15.75">
      <c r="N4145" s="144">
        <f t="shared" si="104"/>
        <v>0</v>
      </c>
    </row>
    <row r="4146" spans="14:14" ht="15.75">
      <c r="N4146" s="144">
        <f t="shared" si="104"/>
        <v>0</v>
      </c>
    </row>
    <row r="4147" spans="14:14" ht="15.75">
      <c r="N4147" s="144">
        <f t="shared" si="104"/>
        <v>0</v>
      </c>
    </row>
    <row r="4148" spans="14:14" ht="15.75">
      <c r="N4148" s="144">
        <f t="shared" si="104"/>
        <v>0</v>
      </c>
    </row>
    <row r="4149" spans="14:14" ht="15.75">
      <c r="N4149" s="144">
        <f t="shared" si="104"/>
        <v>0</v>
      </c>
    </row>
    <row r="4150" spans="14:14" ht="15.75">
      <c r="N4150" s="144">
        <f t="shared" si="104"/>
        <v>0</v>
      </c>
    </row>
    <row r="4151" spans="14:14" ht="15.75">
      <c r="N4151" s="144">
        <f t="shared" si="104"/>
        <v>0</v>
      </c>
    </row>
    <row r="4152" spans="14:14" ht="15.75">
      <c r="N4152" s="144">
        <f t="shared" si="104"/>
        <v>0</v>
      </c>
    </row>
    <row r="4153" spans="14:14" ht="15.75">
      <c r="N4153" s="144">
        <f t="shared" si="104"/>
        <v>0</v>
      </c>
    </row>
    <row r="4154" spans="14:14" ht="15.75">
      <c r="N4154" s="144">
        <f t="shared" si="104"/>
        <v>0</v>
      </c>
    </row>
    <row r="4155" spans="14:14" ht="15.75">
      <c r="N4155" s="144">
        <f t="shared" si="104"/>
        <v>0</v>
      </c>
    </row>
    <row r="4156" spans="14:14" ht="15.75">
      <c r="N4156" s="144">
        <f t="shared" si="104"/>
        <v>0</v>
      </c>
    </row>
    <row r="4157" spans="14:14" ht="15.75">
      <c r="N4157" s="144">
        <f t="shared" si="104"/>
        <v>0</v>
      </c>
    </row>
    <row r="4158" spans="14:14" ht="15.75">
      <c r="N4158" s="144">
        <f t="shared" si="104"/>
        <v>0</v>
      </c>
    </row>
    <row r="4159" spans="14:14" ht="15.75">
      <c r="N4159" s="144">
        <f t="shared" si="104"/>
        <v>0</v>
      </c>
    </row>
    <row r="4160" spans="14:14" ht="15.75">
      <c r="N4160" s="144">
        <f t="shared" si="104"/>
        <v>0</v>
      </c>
    </row>
    <row r="4161" spans="14:14" ht="15.75">
      <c r="N4161" s="144">
        <f t="shared" si="104"/>
        <v>0</v>
      </c>
    </row>
    <row r="4162" spans="14:14" ht="15.75">
      <c r="N4162" s="144">
        <f t="shared" si="104"/>
        <v>0</v>
      </c>
    </row>
    <row r="4163" spans="14:14" ht="15.75">
      <c r="N4163" s="144">
        <f t="shared" si="104"/>
        <v>0</v>
      </c>
    </row>
    <row r="4164" spans="14:14" ht="15.75">
      <c r="N4164" s="144">
        <f t="shared" si="104"/>
        <v>0</v>
      </c>
    </row>
    <row r="4165" spans="14:14" ht="15.75">
      <c r="N4165" s="144">
        <f t="shared" si="104"/>
        <v>0</v>
      </c>
    </row>
    <row r="4166" spans="14:14" ht="15.75">
      <c r="N4166" s="144">
        <f t="shared" si="104"/>
        <v>0</v>
      </c>
    </row>
    <row r="4167" spans="14:14" ht="15.75">
      <c r="N4167" s="144">
        <f t="shared" si="104"/>
        <v>0</v>
      </c>
    </row>
    <row r="4168" spans="14:14" ht="15.75">
      <c r="N4168" s="144">
        <f t="shared" si="104"/>
        <v>0</v>
      </c>
    </row>
    <row r="4169" spans="14:14" ht="15.75">
      <c r="N4169" s="144">
        <f t="shared" si="104"/>
        <v>0</v>
      </c>
    </row>
    <row r="4170" spans="14:14" ht="15.75">
      <c r="N4170" s="144">
        <f t="shared" si="104"/>
        <v>0</v>
      </c>
    </row>
    <row r="4171" spans="14:14" ht="15.75">
      <c r="N4171" s="144">
        <f t="shared" si="104"/>
        <v>0</v>
      </c>
    </row>
    <row r="4172" spans="14:14" ht="15.75">
      <c r="N4172" s="144">
        <f t="shared" si="104"/>
        <v>0</v>
      </c>
    </row>
    <row r="4173" spans="14:14" ht="15.75">
      <c r="N4173" s="144">
        <f t="shared" si="104"/>
        <v>0</v>
      </c>
    </row>
    <row r="4174" spans="14:14" ht="15.75">
      <c r="N4174" s="144">
        <f t="shared" si="104"/>
        <v>0</v>
      </c>
    </row>
    <row r="4175" spans="14:14" ht="15.75">
      <c r="N4175" s="144">
        <f t="shared" si="104"/>
        <v>0</v>
      </c>
    </row>
    <row r="4176" spans="14:14" ht="15.75">
      <c r="N4176" s="144">
        <f t="shared" si="104"/>
        <v>0</v>
      </c>
    </row>
    <row r="4177" spans="14:14" ht="15.75">
      <c r="N4177" s="144">
        <f t="shared" si="104"/>
        <v>0</v>
      </c>
    </row>
    <row r="4178" spans="14:14" ht="15.75">
      <c r="N4178" s="144">
        <f t="shared" si="104"/>
        <v>0</v>
      </c>
    </row>
    <row r="4179" spans="14:14" ht="15.75">
      <c r="N4179" s="144">
        <f t="shared" si="104"/>
        <v>0</v>
      </c>
    </row>
    <row r="4180" spans="14:14" ht="15.75">
      <c r="N4180" s="144">
        <f t="shared" si="104"/>
        <v>0</v>
      </c>
    </row>
    <row r="4181" spans="14:14" ht="15.75">
      <c r="N4181" s="144">
        <f t="shared" si="104"/>
        <v>0</v>
      </c>
    </row>
    <row r="4182" spans="14:14" ht="15.75">
      <c r="N4182" s="144">
        <f t="shared" si="104"/>
        <v>0</v>
      </c>
    </row>
    <row r="4183" spans="14:14" ht="15.75">
      <c r="N4183" s="144">
        <f t="shared" si="104"/>
        <v>0</v>
      </c>
    </row>
    <row r="4184" spans="14:14" ht="15.75">
      <c r="N4184" s="144">
        <f t="shared" si="104"/>
        <v>0</v>
      </c>
    </row>
    <row r="4185" spans="14:14" ht="15.75">
      <c r="N4185" s="144">
        <f t="shared" si="104"/>
        <v>0</v>
      </c>
    </row>
    <row r="4186" spans="14:14" ht="15.75">
      <c r="N4186" s="144">
        <f t="shared" si="104"/>
        <v>0</v>
      </c>
    </row>
    <row r="4187" spans="14:14" ht="15.75">
      <c r="N4187" s="144">
        <f t="shared" si="104"/>
        <v>0</v>
      </c>
    </row>
    <row r="4188" spans="14:14" ht="15.75">
      <c r="N4188" s="144">
        <f t="shared" si="104"/>
        <v>0</v>
      </c>
    </row>
    <row r="4189" spans="14:14" ht="15.75">
      <c r="N4189" s="144">
        <f t="shared" si="104"/>
        <v>0</v>
      </c>
    </row>
    <row r="4190" spans="14:14" ht="15.75">
      <c r="N4190" s="144">
        <f t="shared" si="104"/>
        <v>0</v>
      </c>
    </row>
    <row r="4191" spans="14:14" ht="15.75">
      <c r="N4191" s="144">
        <f t="shared" si="104"/>
        <v>0</v>
      </c>
    </row>
    <row r="4192" spans="14:14" ht="15.75">
      <c r="N4192" s="144">
        <f t="shared" si="104"/>
        <v>0</v>
      </c>
    </row>
    <row r="4193" spans="14:14" ht="15.75">
      <c r="N4193" s="144">
        <f t="shared" si="104"/>
        <v>0</v>
      </c>
    </row>
    <row r="4194" spans="14:14" ht="15.75">
      <c r="N4194" s="144">
        <f t="shared" si="104"/>
        <v>0</v>
      </c>
    </row>
    <row r="4195" spans="14:14" ht="15.75">
      <c r="N4195" s="144">
        <f t="shared" si="104"/>
        <v>0</v>
      </c>
    </row>
    <row r="4196" spans="14:14" ht="15.75">
      <c r="N4196" s="144">
        <f t="shared" si="104"/>
        <v>0</v>
      </c>
    </row>
    <row r="4197" spans="14:14" ht="15.75">
      <c r="N4197" s="144">
        <f t="shared" si="104"/>
        <v>0</v>
      </c>
    </row>
    <row r="4198" spans="14:14" ht="15.75">
      <c r="N4198" s="144">
        <f t="shared" si="104"/>
        <v>0</v>
      </c>
    </row>
    <row r="4199" spans="14:14" ht="15.75">
      <c r="N4199" s="144">
        <f t="shared" si="104"/>
        <v>0</v>
      </c>
    </row>
    <row r="4200" spans="14:14" ht="15.75">
      <c r="N4200" s="144">
        <f t="shared" si="104"/>
        <v>0</v>
      </c>
    </row>
    <row r="4201" spans="14:14" ht="15.75">
      <c r="N4201" s="144">
        <f t="shared" ref="N4201:N4264" si="105">C4201+F4201</f>
        <v>0</v>
      </c>
    </row>
    <row r="4202" spans="14:14" ht="15.75">
      <c r="N4202" s="144">
        <f t="shared" si="105"/>
        <v>0</v>
      </c>
    </row>
    <row r="4203" spans="14:14" ht="15.75">
      <c r="N4203" s="144">
        <f t="shared" si="105"/>
        <v>0</v>
      </c>
    </row>
    <row r="4204" spans="14:14" ht="15.75">
      <c r="N4204" s="144">
        <f t="shared" si="105"/>
        <v>0</v>
      </c>
    </row>
    <row r="4205" spans="14:14" ht="15.75">
      <c r="N4205" s="144">
        <f t="shared" si="105"/>
        <v>0</v>
      </c>
    </row>
    <row r="4206" spans="14:14" ht="15.75">
      <c r="N4206" s="144">
        <f t="shared" si="105"/>
        <v>0</v>
      </c>
    </row>
    <row r="4207" spans="14:14" ht="15.75">
      <c r="N4207" s="144">
        <f t="shared" si="105"/>
        <v>0</v>
      </c>
    </row>
    <row r="4208" spans="14:14" ht="15.75">
      <c r="N4208" s="144">
        <f t="shared" si="105"/>
        <v>0</v>
      </c>
    </row>
    <row r="4209" spans="14:14" ht="15.75">
      <c r="N4209" s="144">
        <f t="shared" si="105"/>
        <v>0</v>
      </c>
    </row>
    <row r="4210" spans="14:14" ht="15.75">
      <c r="N4210" s="144">
        <f t="shared" si="105"/>
        <v>0</v>
      </c>
    </row>
    <row r="4211" spans="14:14" ht="15.75">
      <c r="N4211" s="144">
        <f t="shared" si="105"/>
        <v>0</v>
      </c>
    </row>
    <row r="4212" spans="14:14" ht="15.75">
      <c r="N4212" s="144">
        <f t="shared" si="105"/>
        <v>0</v>
      </c>
    </row>
    <row r="4213" spans="14:14" ht="15.75">
      <c r="N4213" s="144">
        <f t="shared" si="105"/>
        <v>0</v>
      </c>
    </row>
    <row r="4214" spans="14:14" ht="15.75">
      <c r="N4214" s="144">
        <f t="shared" si="105"/>
        <v>0</v>
      </c>
    </row>
    <row r="4215" spans="14:14" ht="15.75">
      <c r="N4215" s="144">
        <f t="shared" si="105"/>
        <v>0</v>
      </c>
    </row>
    <row r="4216" spans="14:14" ht="15.75">
      <c r="N4216" s="144">
        <f t="shared" si="105"/>
        <v>0</v>
      </c>
    </row>
    <row r="4217" spans="14:14" ht="15.75">
      <c r="N4217" s="144">
        <f t="shared" si="105"/>
        <v>0</v>
      </c>
    </row>
    <row r="4218" spans="14:14" ht="15.75">
      <c r="N4218" s="144">
        <f t="shared" si="105"/>
        <v>0</v>
      </c>
    </row>
    <row r="4219" spans="14:14" ht="15.75">
      <c r="N4219" s="144">
        <f t="shared" si="105"/>
        <v>0</v>
      </c>
    </row>
    <row r="4220" spans="14:14" ht="15.75">
      <c r="N4220" s="144">
        <f t="shared" si="105"/>
        <v>0</v>
      </c>
    </row>
    <row r="4221" spans="14:14" ht="15.75">
      <c r="N4221" s="144">
        <f t="shared" si="105"/>
        <v>0</v>
      </c>
    </row>
    <row r="4222" spans="14:14" ht="15.75">
      <c r="N4222" s="144">
        <f t="shared" si="105"/>
        <v>0</v>
      </c>
    </row>
    <row r="4223" spans="14:14" ht="15.75">
      <c r="N4223" s="144">
        <f t="shared" si="105"/>
        <v>0</v>
      </c>
    </row>
    <row r="4224" spans="14:14" ht="15.75">
      <c r="N4224" s="144">
        <f t="shared" si="105"/>
        <v>0</v>
      </c>
    </row>
    <row r="4225" spans="14:14" ht="15.75">
      <c r="N4225" s="144">
        <f t="shared" si="105"/>
        <v>0</v>
      </c>
    </row>
    <row r="4226" spans="14:14" ht="15.75">
      <c r="N4226" s="144">
        <f t="shared" si="105"/>
        <v>0</v>
      </c>
    </row>
    <row r="4227" spans="14:14" ht="15.75">
      <c r="N4227" s="144">
        <f t="shared" si="105"/>
        <v>0</v>
      </c>
    </row>
    <row r="4228" spans="14:14" ht="15.75">
      <c r="N4228" s="144">
        <f t="shared" si="105"/>
        <v>0</v>
      </c>
    </row>
    <row r="4229" spans="14:14" ht="15.75">
      <c r="N4229" s="144">
        <f t="shared" si="105"/>
        <v>0</v>
      </c>
    </row>
    <row r="4230" spans="14:14" ht="15.75">
      <c r="N4230" s="144">
        <f t="shared" si="105"/>
        <v>0</v>
      </c>
    </row>
    <row r="4231" spans="14:14" ht="15.75">
      <c r="N4231" s="144">
        <f t="shared" si="105"/>
        <v>0</v>
      </c>
    </row>
    <row r="4232" spans="14:14" ht="15.75">
      <c r="N4232" s="144">
        <f t="shared" si="105"/>
        <v>0</v>
      </c>
    </row>
    <row r="4233" spans="14:14" ht="15.75">
      <c r="N4233" s="144">
        <f t="shared" si="105"/>
        <v>0</v>
      </c>
    </row>
    <row r="4234" spans="14:14" ht="15.75">
      <c r="N4234" s="144">
        <f t="shared" si="105"/>
        <v>0</v>
      </c>
    </row>
    <row r="4235" spans="14:14" ht="15.75">
      <c r="N4235" s="144">
        <f t="shared" si="105"/>
        <v>0</v>
      </c>
    </row>
    <row r="4236" spans="14:14" ht="15.75">
      <c r="N4236" s="144">
        <f t="shared" si="105"/>
        <v>0</v>
      </c>
    </row>
    <row r="4237" spans="14:14" ht="15.75">
      <c r="N4237" s="144">
        <f t="shared" si="105"/>
        <v>0</v>
      </c>
    </row>
    <row r="4238" spans="14:14" ht="15.75">
      <c r="N4238" s="144">
        <f t="shared" si="105"/>
        <v>0</v>
      </c>
    </row>
    <row r="4239" spans="14:14" ht="15.75">
      <c r="N4239" s="144">
        <f t="shared" si="105"/>
        <v>0</v>
      </c>
    </row>
    <row r="4240" spans="14:14" ht="15.75">
      <c r="N4240" s="144">
        <f t="shared" si="105"/>
        <v>0</v>
      </c>
    </row>
    <row r="4241" spans="14:14" ht="15.75">
      <c r="N4241" s="144">
        <f t="shared" si="105"/>
        <v>0</v>
      </c>
    </row>
    <row r="4242" spans="14:14" ht="15.75">
      <c r="N4242" s="144">
        <f t="shared" si="105"/>
        <v>0</v>
      </c>
    </row>
    <row r="4243" spans="14:14" ht="15.75">
      <c r="N4243" s="144">
        <f t="shared" si="105"/>
        <v>0</v>
      </c>
    </row>
    <row r="4244" spans="14:14" ht="15.75">
      <c r="N4244" s="144">
        <f t="shared" si="105"/>
        <v>0</v>
      </c>
    </row>
    <row r="4245" spans="14:14" ht="15.75">
      <c r="N4245" s="144">
        <f t="shared" si="105"/>
        <v>0</v>
      </c>
    </row>
    <row r="4246" spans="14:14" ht="15.75">
      <c r="N4246" s="144">
        <f t="shared" si="105"/>
        <v>0</v>
      </c>
    </row>
    <row r="4247" spans="14:14" ht="15.75">
      <c r="N4247" s="144">
        <f t="shared" si="105"/>
        <v>0</v>
      </c>
    </row>
    <row r="4248" spans="14:14" ht="15.75">
      <c r="N4248" s="144">
        <f t="shared" si="105"/>
        <v>0</v>
      </c>
    </row>
    <row r="4249" spans="14:14" ht="15.75">
      <c r="N4249" s="144">
        <f t="shared" si="105"/>
        <v>0</v>
      </c>
    </row>
    <row r="4250" spans="14:14" ht="15.75">
      <c r="N4250" s="144">
        <f t="shared" si="105"/>
        <v>0</v>
      </c>
    </row>
    <row r="4251" spans="14:14" ht="15.75">
      <c r="N4251" s="144">
        <f t="shared" si="105"/>
        <v>0</v>
      </c>
    </row>
    <row r="4252" spans="14:14" ht="15.75">
      <c r="N4252" s="144">
        <f t="shared" si="105"/>
        <v>0</v>
      </c>
    </row>
    <row r="4253" spans="14:14" ht="15.75">
      <c r="N4253" s="144">
        <f t="shared" si="105"/>
        <v>0</v>
      </c>
    </row>
    <row r="4254" spans="14:14" ht="15.75">
      <c r="N4254" s="144">
        <f t="shared" si="105"/>
        <v>0</v>
      </c>
    </row>
    <row r="4255" spans="14:14" ht="15.75">
      <c r="N4255" s="144">
        <f t="shared" si="105"/>
        <v>0</v>
      </c>
    </row>
    <row r="4256" spans="14:14" ht="15.75">
      <c r="N4256" s="144">
        <f t="shared" si="105"/>
        <v>0</v>
      </c>
    </row>
    <row r="4257" spans="14:14" ht="15.75">
      <c r="N4257" s="144">
        <f t="shared" si="105"/>
        <v>0</v>
      </c>
    </row>
    <row r="4258" spans="14:14" ht="15.75">
      <c r="N4258" s="144">
        <f t="shared" si="105"/>
        <v>0</v>
      </c>
    </row>
    <row r="4259" spans="14:14" ht="15.75">
      <c r="N4259" s="144">
        <f t="shared" si="105"/>
        <v>0</v>
      </c>
    </row>
    <row r="4260" spans="14:14" ht="15.75">
      <c r="N4260" s="144">
        <f t="shared" si="105"/>
        <v>0</v>
      </c>
    </row>
    <row r="4261" spans="14:14" ht="15.75">
      <c r="N4261" s="144">
        <f t="shared" si="105"/>
        <v>0</v>
      </c>
    </row>
    <row r="4262" spans="14:14" ht="15.75">
      <c r="N4262" s="144">
        <f t="shared" si="105"/>
        <v>0</v>
      </c>
    </row>
    <row r="4263" spans="14:14" ht="15.75">
      <c r="N4263" s="144">
        <f t="shared" si="105"/>
        <v>0</v>
      </c>
    </row>
    <row r="4264" spans="14:14" ht="15.75">
      <c r="N4264" s="144">
        <f t="shared" si="105"/>
        <v>0</v>
      </c>
    </row>
    <row r="4265" spans="14:14" ht="15.75">
      <c r="N4265" s="144">
        <f t="shared" ref="N4265:N4275" si="106">C4265+F4265</f>
        <v>0</v>
      </c>
    </row>
    <row r="4266" spans="14:14" ht="15.75">
      <c r="N4266" s="144">
        <f t="shared" si="106"/>
        <v>0</v>
      </c>
    </row>
    <row r="4267" spans="14:14" ht="15.75">
      <c r="N4267" s="144">
        <f t="shared" si="106"/>
        <v>0</v>
      </c>
    </row>
    <row r="4268" spans="14:14" ht="15.75">
      <c r="N4268" s="144">
        <f t="shared" si="106"/>
        <v>0</v>
      </c>
    </row>
    <row r="4269" spans="14:14" ht="15.75">
      <c r="N4269" s="144">
        <f t="shared" si="106"/>
        <v>0</v>
      </c>
    </row>
    <row r="4270" spans="14:14" ht="15.75">
      <c r="N4270" s="144">
        <f t="shared" si="106"/>
        <v>0</v>
      </c>
    </row>
    <row r="4271" spans="14:14" ht="15.75">
      <c r="N4271" s="144">
        <f t="shared" si="106"/>
        <v>0</v>
      </c>
    </row>
    <row r="4272" spans="14:14" ht="15.75">
      <c r="N4272" s="144">
        <f t="shared" si="106"/>
        <v>0</v>
      </c>
    </row>
    <row r="4273" spans="14:14" ht="15.75">
      <c r="N4273" s="144">
        <f t="shared" si="106"/>
        <v>0</v>
      </c>
    </row>
    <row r="4274" spans="14:14" ht="15.75">
      <c r="N4274" s="144">
        <f t="shared" si="106"/>
        <v>0</v>
      </c>
    </row>
    <row r="4275" spans="14:14" ht="15.75">
      <c r="N4275" s="144">
        <f t="shared" si="106"/>
        <v>0</v>
      </c>
    </row>
  </sheetData>
  <mergeCells count="21">
    <mergeCell ref="F8:F10"/>
    <mergeCell ref="K9:K10"/>
    <mergeCell ref="A4:M4"/>
    <mergeCell ref="A5:M5"/>
    <mergeCell ref="C7:E7"/>
    <mergeCell ref="F7:L7"/>
    <mergeCell ref="M7:M10"/>
    <mergeCell ref="A8:A10"/>
    <mergeCell ref="B8:B10"/>
    <mergeCell ref="C8:C10"/>
    <mergeCell ref="D8:E8"/>
    <mergeCell ref="B154:D154"/>
    <mergeCell ref="K154:L154"/>
    <mergeCell ref="D9:D10"/>
    <mergeCell ref="E9:E10"/>
    <mergeCell ref="H9:H10"/>
    <mergeCell ref="I9:I10"/>
    <mergeCell ref="G8:G10"/>
    <mergeCell ref="H8:I8"/>
    <mergeCell ref="J8:J10"/>
    <mergeCell ref="K8:L8"/>
  </mergeCells>
  <phoneticPr fontId="123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91"/>
  <sheetViews>
    <sheetView workbookViewId="0"/>
  </sheetViews>
  <sheetFormatPr defaultRowHeight="12.75"/>
  <cols>
    <col min="1" max="1" width="13.33203125" customWidth="1"/>
    <col min="2" max="2" width="14.1640625" style="125" customWidth="1"/>
    <col min="3" max="3" width="48.1640625" style="126" customWidth="1"/>
    <col min="4" max="4" width="20.83203125" style="127" customWidth="1"/>
    <col min="5" max="5" width="17.6640625" customWidth="1"/>
    <col min="6" max="6" width="16.83203125" customWidth="1"/>
    <col min="7" max="7" width="20.83203125" style="128" customWidth="1"/>
    <col min="8" max="8" width="21.1640625" customWidth="1"/>
    <col min="9" max="9" width="10.1640625" customWidth="1"/>
    <col min="10" max="10" width="14.33203125" customWidth="1"/>
    <col min="11" max="11" width="20.1640625" customWidth="1"/>
    <col min="12" max="12" width="19.33203125" customWidth="1"/>
    <col min="13" max="13" width="20" customWidth="1"/>
    <col min="14" max="14" width="21.5" style="127" customWidth="1"/>
  </cols>
  <sheetData>
    <row r="1" spans="1:14">
      <c r="M1" s="132" t="s">
        <v>299</v>
      </c>
    </row>
    <row r="2" spans="1:14">
      <c r="B2" s="129"/>
      <c r="C2" s="130"/>
      <c r="D2" s="131"/>
      <c r="M2" t="s">
        <v>1</v>
      </c>
    </row>
    <row r="3" spans="1:14">
      <c r="B3" s="129"/>
      <c r="C3" s="130"/>
      <c r="D3" s="131"/>
      <c r="M3" s="132" t="s">
        <v>222</v>
      </c>
      <c r="N3" s="222"/>
    </row>
    <row r="4" spans="1:14" ht="20.25">
      <c r="B4" s="452" t="s">
        <v>223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ht="20.25">
      <c r="B5" s="452" t="s">
        <v>224</v>
      </c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</row>
    <row r="6" spans="1:14">
      <c r="B6" s="133"/>
      <c r="C6" s="130"/>
      <c r="N6" s="134" t="s">
        <v>225</v>
      </c>
    </row>
    <row r="7" spans="1:14" ht="51">
      <c r="A7" s="454" t="s">
        <v>300</v>
      </c>
      <c r="B7" s="135" t="s">
        <v>226</v>
      </c>
      <c r="C7" s="136" t="s">
        <v>227</v>
      </c>
      <c r="D7" s="453" t="s">
        <v>68</v>
      </c>
      <c r="E7" s="453"/>
      <c r="F7" s="453"/>
      <c r="G7" s="453" t="s">
        <v>69</v>
      </c>
      <c r="H7" s="453"/>
      <c r="I7" s="453"/>
      <c r="J7" s="453"/>
      <c r="K7" s="453"/>
      <c r="L7" s="453"/>
      <c r="M7" s="453"/>
      <c r="N7" s="449" t="s">
        <v>70</v>
      </c>
    </row>
    <row r="8" spans="1:14" ht="14.25" customHeight="1">
      <c r="A8" s="454"/>
      <c r="B8" s="454" t="s">
        <v>301</v>
      </c>
      <c r="C8" s="455" t="s">
        <v>302</v>
      </c>
      <c r="D8" s="445" t="s">
        <v>71</v>
      </c>
      <c r="E8" s="445" t="s">
        <v>72</v>
      </c>
      <c r="F8" s="445"/>
      <c r="G8" s="445" t="s">
        <v>71</v>
      </c>
      <c r="H8" s="444" t="s">
        <v>73</v>
      </c>
      <c r="I8" s="445" t="s">
        <v>72</v>
      </c>
      <c r="J8" s="445"/>
      <c r="K8" s="444" t="s">
        <v>74</v>
      </c>
      <c r="L8" s="444" t="s">
        <v>72</v>
      </c>
      <c r="M8" s="444"/>
      <c r="N8" s="449"/>
    </row>
    <row r="9" spans="1:14" ht="13.5" customHeight="1">
      <c r="A9" s="454"/>
      <c r="B9" s="454"/>
      <c r="C9" s="455"/>
      <c r="D9" s="445"/>
      <c r="E9" s="444" t="s">
        <v>75</v>
      </c>
      <c r="F9" s="444" t="s">
        <v>76</v>
      </c>
      <c r="G9" s="445"/>
      <c r="H9" s="444"/>
      <c r="I9" s="444" t="s">
        <v>75</v>
      </c>
      <c r="J9" s="444" t="s">
        <v>76</v>
      </c>
      <c r="K9" s="444"/>
      <c r="L9" s="444" t="s">
        <v>77</v>
      </c>
      <c r="M9" s="81" t="s">
        <v>72</v>
      </c>
      <c r="N9" s="449"/>
    </row>
    <row r="10" spans="1:14" ht="162.75" customHeight="1">
      <c r="A10" s="454"/>
      <c r="B10" s="454"/>
      <c r="C10" s="455"/>
      <c r="D10" s="445"/>
      <c r="E10" s="444"/>
      <c r="F10" s="444"/>
      <c r="G10" s="445"/>
      <c r="H10" s="444"/>
      <c r="I10" s="444"/>
      <c r="J10" s="444"/>
      <c r="K10" s="444"/>
      <c r="L10" s="444"/>
      <c r="M10" s="137" t="s">
        <v>78</v>
      </c>
      <c r="N10" s="449"/>
    </row>
    <row r="11" spans="1:14" ht="25.5" customHeight="1">
      <c r="A11" s="138" t="s">
        <v>303</v>
      </c>
      <c r="B11" s="138" t="s">
        <v>304</v>
      </c>
      <c r="C11" s="139">
        <v>3</v>
      </c>
      <c r="D11" s="140">
        <v>4</v>
      </c>
      <c r="E11" s="140">
        <v>5</v>
      </c>
      <c r="F11" s="140">
        <v>6</v>
      </c>
      <c r="G11" s="140">
        <v>7</v>
      </c>
      <c r="H11" s="140">
        <v>8</v>
      </c>
      <c r="I11" s="140">
        <v>9</v>
      </c>
      <c r="J11" s="140">
        <v>10</v>
      </c>
      <c r="K11" s="140">
        <v>11</v>
      </c>
      <c r="L11" s="140">
        <v>12</v>
      </c>
      <c r="M11" s="140">
        <v>13</v>
      </c>
      <c r="N11" s="140" t="s">
        <v>305</v>
      </c>
    </row>
    <row r="12" spans="1:14" ht="16.5">
      <c r="A12" s="141" t="s">
        <v>306</v>
      </c>
      <c r="B12" s="141" t="s">
        <v>228</v>
      </c>
      <c r="C12" s="142" t="s">
        <v>229</v>
      </c>
      <c r="D12" s="143">
        <f>D13</f>
        <v>18425</v>
      </c>
      <c r="E12" s="143">
        <f t="shared" ref="E12:M12" si="0">E13</f>
        <v>0</v>
      </c>
      <c r="F12" s="143">
        <f t="shared" si="0"/>
        <v>18425</v>
      </c>
      <c r="G12" s="143">
        <f t="shared" si="0"/>
        <v>149480.44</v>
      </c>
      <c r="H12" s="143">
        <f t="shared" si="0"/>
        <v>0</v>
      </c>
      <c r="I12" s="143">
        <f t="shared" si="0"/>
        <v>0</v>
      </c>
      <c r="J12" s="143">
        <f t="shared" si="0"/>
        <v>0</v>
      </c>
      <c r="K12" s="143">
        <f t="shared" si="0"/>
        <v>149480.44</v>
      </c>
      <c r="L12" s="143">
        <f t="shared" si="0"/>
        <v>149480.44</v>
      </c>
      <c r="M12" s="143">
        <f t="shared" si="0"/>
        <v>149480.44</v>
      </c>
      <c r="N12" s="143">
        <f>D12+G12</f>
        <v>167905.44</v>
      </c>
    </row>
    <row r="13" spans="1:14" ht="16.5">
      <c r="A13" s="141" t="s">
        <v>307</v>
      </c>
      <c r="B13" s="141" t="s">
        <v>228</v>
      </c>
      <c r="C13" s="142" t="s">
        <v>229</v>
      </c>
      <c r="D13" s="143">
        <f>D14+D15</f>
        <v>18425</v>
      </c>
      <c r="E13" s="143">
        <f t="shared" ref="E13:M13" si="1">E14+E15</f>
        <v>0</v>
      </c>
      <c r="F13" s="143">
        <f t="shared" si="1"/>
        <v>18425</v>
      </c>
      <c r="G13" s="143">
        <f t="shared" si="1"/>
        <v>149480.44</v>
      </c>
      <c r="H13" s="143">
        <f t="shared" si="1"/>
        <v>0</v>
      </c>
      <c r="I13" s="143">
        <f t="shared" si="1"/>
        <v>0</v>
      </c>
      <c r="J13" s="143">
        <f t="shared" si="1"/>
        <v>0</v>
      </c>
      <c r="K13" s="143">
        <f t="shared" si="1"/>
        <v>149480.44</v>
      </c>
      <c r="L13" s="143">
        <f t="shared" si="1"/>
        <v>149480.44</v>
      </c>
      <c r="M13" s="143">
        <f t="shared" si="1"/>
        <v>149480.44</v>
      </c>
      <c r="N13" s="143">
        <f>D13+G13</f>
        <v>167905.44</v>
      </c>
    </row>
    <row r="14" spans="1:14" ht="94.5">
      <c r="A14" s="88" t="s">
        <v>308</v>
      </c>
      <c r="B14" s="104" t="s">
        <v>82</v>
      </c>
      <c r="C14" s="89" t="s">
        <v>309</v>
      </c>
      <c r="D14" s="146">
        <v>18425</v>
      </c>
      <c r="E14" s="147"/>
      <c r="F14" s="147">
        <v>18425</v>
      </c>
      <c r="G14" s="147"/>
      <c r="H14" s="147"/>
      <c r="I14" s="147"/>
      <c r="J14" s="147"/>
      <c r="K14" s="147"/>
      <c r="L14" s="147"/>
      <c r="M14" s="147"/>
      <c r="N14" s="146">
        <f>G14+D14</f>
        <v>18425</v>
      </c>
    </row>
    <row r="15" spans="1:14" ht="31.5">
      <c r="A15" s="88" t="s">
        <v>310</v>
      </c>
      <c r="B15" s="104" t="s">
        <v>311</v>
      </c>
      <c r="C15" s="89" t="s">
        <v>312</v>
      </c>
      <c r="D15" s="147"/>
      <c r="E15" s="147"/>
      <c r="F15" s="147"/>
      <c r="G15" s="146">
        <f>H15+K15</f>
        <v>149480.44</v>
      </c>
      <c r="H15" s="147"/>
      <c r="I15" s="147"/>
      <c r="J15" s="147"/>
      <c r="K15" s="147">
        <v>149480.44</v>
      </c>
      <c r="L15" s="147">
        <v>149480.44</v>
      </c>
      <c r="M15" s="147">
        <v>149480.44</v>
      </c>
      <c r="N15" s="146">
        <f>G15+D15</f>
        <v>149480.44</v>
      </c>
    </row>
    <row r="16" spans="1:14" ht="16.5">
      <c r="A16" s="141" t="s">
        <v>313</v>
      </c>
      <c r="B16" s="141" t="s">
        <v>232</v>
      </c>
      <c r="C16" s="142" t="s">
        <v>233</v>
      </c>
      <c r="D16" s="143">
        <f>D17</f>
        <v>-65000</v>
      </c>
      <c r="E16" s="143">
        <f t="shared" ref="E16:N16" si="2">E17</f>
        <v>0</v>
      </c>
      <c r="F16" s="143">
        <f t="shared" si="2"/>
        <v>0</v>
      </c>
      <c r="G16" s="143">
        <f t="shared" si="2"/>
        <v>0</v>
      </c>
      <c r="H16" s="143">
        <f t="shared" si="2"/>
        <v>0</v>
      </c>
      <c r="I16" s="143">
        <f t="shared" si="2"/>
        <v>0</v>
      </c>
      <c r="J16" s="143">
        <f t="shared" si="2"/>
        <v>0</v>
      </c>
      <c r="K16" s="143">
        <f t="shared" si="2"/>
        <v>0</v>
      </c>
      <c r="L16" s="143">
        <f t="shared" si="2"/>
        <v>0</v>
      </c>
      <c r="M16" s="143">
        <f t="shared" si="2"/>
        <v>0</v>
      </c>
      <c r="N16" s="143">
        <f t="shared" si="2"/>
        <v>-65000</v>
      </c>
    </row>
    <row r="17" spans="1:14" ht="16.5">
      <c r="A17" s="141" t="s">
        <v>314</v>
      </c>
      <c r="B17" s="141" t="s">
        <v>232</v>
      </c>
      <c r="C17" s="142" t="s">
        <v>233</v>
      </c>
      <c r="D17" s="143">
        <f>D19+D18</f>
        <v>-65000</v>
      </c>
      <c r="E17" s="143">
        <f t="shared" ref="E17:M17" si="3">E19+E22+E23</f>
        <v>0</v>
      </c>
      <c r="F17" s="143">
        <f t="shared" si="3"/>
        <v>0</v>
      </c>
      <c r="G17" s="143">
        <f t="shared" si="3"/>
        <v>0</v>
      </c>
      <c r="H17" s="143">
        <f t="shared" si="3"/>
        <v>0</v>
      </c>
      <c r="I17" s="143">
        <f t="shared" si="3"/>
        <v>0</v>
      </c>
      <c r="J17" s="143">
        <f t="shared" si="3"/>
        <v>0</v>
      </c>
      <c r="K17" s="143">
        <f t="shared" si="3"/>
        <v>0</v>
      </c>
      <c r="L17" s="143">
        <f t="shared" si="3"/>
        <v>0</v>
      </c>
      <c r="M17" s="143">
        <f t="shared" si="3"/>
        <v>0</v>
      </c>
      <c r="N17" s="143">
        <f>D17+G17</f>
        <v>-65000</v>
      </c>
    </row>
    <row r="18" spans="1:14" ht="16.5">
      <c r="A18" s="88" t="s">
        <v>315</v>
      </c>
      <c r="B18" s="88" t="s">
        <v>159</v>
      </c>
      <c r="C18" s="100" t="s">
        <v>316</v>
      </c>
      <c r="D18" s="150">
        <v>35000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>
        <f>D18+G18</f>
        <v>35000</v>
      </c>
    </row>
    <row r="19" spans="1:14" ht="16.5">
      <c r="A19" s="88" t="s">
        <v>317</v>
      </c>
      <c r="B19" s="88"/>
      <c r="C19" s="89" t="s">
        <v>318</v>
      </c>
      <c r="D19" s="150">
        <f>D20+D21</f>
        <v>-100000</v>
      </c>
      <c r="E19" s="150">
        <f t="shared" ref="E19:M19" si="4">E20+E21</f>
        <v>0</v>
      </c>
      <c r="F19" s="150">
        <f t="shared" si="4"/>
        <v>0</v>
      </c>
      <c r="G19" s="150">
        <f t="shared" si="4"/>
        <v>0</v>
      </c>
      <c r="H19" s="150">
        <f t="shared" si="4"/>
        <v>0</v>
      </c>
      <c r="I19" s="150">
        <f t="shared" si="4"/>
        <v>0</v>
      </c>
      <c r="J19" s="150">
        <f t="shared" si="4"/>
        <v>0</v>
      </c>
      <c r="K19" s="150">
        <f t="shared" si="4"/>
        <v>0</v>
      </c>
      <c r="L19" s="150">
        <f t="shared" si="4"/>
        <v>0</v>
      </c>
      <c r="M19" s="150">
        <f t="shared" si="4"/>
        <v>0</v>
      </c>
      <c r="N19" s="177">
        <f>SUM(G19,D19)</f>
        <v>-100000</v>
      </c>
    </row>
    <row r="20" spans="1:14" ht="31.5">
      <c r="A20" s="88" t="s">
        <v>319</v>
      </c>
      <c r="B20" s="88" t="s">
        <v>238</v>
      </c>
      <c r="C20" s="89" t="s">
        <v>320</v>
      </c>
      <c r="D20" s="150">
        <v>-62000</v>
      </c>
      <c r="E20" s="170"/>
      <c r="F20" s="170"/>
      <c r="G20" s="177"/>
      <c r="H20" s="178"/>
      <c r="I20" s="178"/>
      <c r="J20" s="178"/>
      <c r="K20" s="178"/>
      <c r="L20" s="178"/>
      <c r="M20" s="178"/>
      <c r="N20" s="177">
        <f>SUM(G20,D20)</f>
        <v>-62000</v>
      </c>
    </row>
    <row r="21" spans="1:14" ht="31.5">
      <c r="A21" s="88" t="s">
        <v>321</v>
      </c>
      <c r="B21" s="88" t="s">
        <v>322</v>
      </c>
      <c r="C21" s="89" t="s">
        <v>323</v>
      </c>
      <c r="D21" s="115">
        <v>-38000</v>
      </c>
      <c r="E21" s="170"/>
      <c r="F21" s="170"/>
      <c r="G21" s="177"/>
      <c r="H21" s="178"/>
      <c r="I21" s="178"/>
      <c r="J21" s="178"/>
      <c r="K21" s="178"/>
      <c r="L21" s="178"/>
      <c r="M21" s="178"/>
      <c r="N21" s="177">
        <f>SUM(G21,D21)</f>
        <v>-38000</v>
      </c>
    </row>
    <row r="22" spans="1:14" ht="49.5" customHeight="1">
      <c r="A22" s="141" t="s">
        <v>324</v>
      </c>
      <c r="B22" s="141" t="s">
        <v>243</v>
      </c>
      <c r="C22" s="142" t="s">
        <v>244</v>
      </c>
      <c r="D22" s="143">
        <f>D23</f>
        <v>100000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>
        <f>D22+G22</f>
        <v>100000</v>
      </c>
    </row>
    <row r="23" spans="1:14" ht="47.25">
      <c r="A23" s="141" t="s">
        <v>325</v>
      </c>
      <c r="B23" s="141" t="s">
        <v>243</v>
      </c>
      <c r="C23" s="142" t="s">
        <v>244</v>
      </c>
      <c r="D23" s="143">
        <f>D24</f>
        <v>100000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>
        <f>D23+G23</f>
        <v>100000</v>
      </c>
    </row>
    <row r="24" spans="1:14" ht="16.5">
      <c r="A24" s="88" t="s">
        <v>326</v>
      </c>
      <c r="B24" s="88"/>
      <c r="C24" s="89" t="s">
        <v>318</v>
      </c>
      <c r="D24" s="150">
        <f>D25+D26</f>
        <v>100000</v>
      </c>
      <c r="E24" s="150">
        <f t="shared" ref="E24:M24" si="5">E25+E26</f>
        <v>0</v>
      </c>
      <c r="F24" s="150">
        <f t="shared" si="5"/>
        <v>0</v>
      </c>
      <c r="G24" s="150">
        <f t="shared" si="5"/>
        <v>0</v>
      </c>
      <c r="H24" s="150">
        <f t="shared" si="5"/>
        <v>0</v>
      </c>
      <c r="I24" s="150">
        <f t="shared" si="5"/>
        <v>0</v>
      </c>
      <c r="J24" s="150">
        <f t="shared" si="5"/>
        <v>0</v>
      </c>
      <c r="K24" s="150">
        <f t="shared" si="5"/>
        <v>0</v>
      </c>
      <c r="L24" s="150">
        <f t="shared" si="5"/>
        <v>0</v>
      </c>
      <c r="M24" s="150">
        <f t="shared" si="5"/>
        <v>0</v>
      </c>
      <c r="N24" s="177">
        <f>SUM(G24,D24)</f>
        <v>100000</v>
      </c>
    </row>
    <row r="25" spans="1:14" ht="31.5">
      <c r="A25" s="88" t="s">
        <v>327</v>
      </c>
      <c r="B25" s="88" t="s">
        <v>238</v>
      </c>
      <c r="C25" s="89" t="s">
        <v>320</v>
      </c>
      <c r="D25" s="150">
        <v>62000</v>
      </c>
      <c r="E25" s="170"/>
      <c r="F25" s="170"/>
      <c r="G25" s="177"/>
      <c r="H25" s="178"/>
      <c r="I25" s="178"/>
      <c r="J25" s="178"/>
      <c r="K25" s="178"/>
      <c r="L25" s="178"/>
      <c r="M25" s="178"/>
      <c r="N25" s="177">
        <f>SUM(G25,D25)</f>
        <v>62000</v>
      </c>
    </row>
    <row r="26" spans="1:14" ht="31.5">
      <c r="A26" s="88" t="s">
        <v>328</v>
      </c>
      <c r="B26" s="88" t="s">
        <v>322</v>
      </c>
      <c r="C26" s="89" t="s">
        <v>323</v>
      </c>
      <c r="D26" s="115">
        <v>38000</v>
      </c>
      <c r="E26" s="170"/>
      <c r="F26" s="170"/>
      <c r="G26" s="177"/>
      <c r="H26" s="178"/>
      <c r="I26" s="178"/>
      <c r="J26" s="178"/>
      <c r="K26" s="178"/>
      <c r="L26" s="178"/>
      <c r="M26" s="178"/>
      <c r="N26" s="177">
        <f>SUM(G26,D26)</f>
        <v>38000</v>
      </c>
    </row>
    <row r="27" spans="1:14" ht="47.25">
      <c r="A27" s="141" t="s">
        <v>329</v>
      </c>
      <c r="B27" s="141" t="s">
        <v>246</v>
      </c>
      <c r="C27" s="142" t="s">
        <v>247</v>
      </c>
      <c r="D27" s="143">
        <f>D28</f>
        <v>-60000</v>
      </c>
      <c r="E27" s="143">
        <f t="shared" ref="E27:M27" si="6">E28</f>
        <v>0</v>
      </c>
      <c r="F27" s="143">
        <f t="shared" si="6"/>
        <v>0</v>
      </c>
      <c r="G27" s="143">
        <f t="shared" si="6"/>
        <v>0</v>
      </c>
      <c r="H27" s="143">
        <f t="shared" si="6"/>
        <v>0</v>
      </c>
      <c r="I27" s="143">
        <f t="shared" si="6"/>
        <v>0</v>
      </c>
      <c r="J27" s="143">
        <f t="shared" si="6"/>
        <v>0</v>
      </c>
      <c r="K27" s="143">
        <f t="shared" si="6"/>
        <v>0</v>
      </c>
      <c r="L27" s="143">
        <f t="shared" si="6"/>
        <v>0</v>
      </c>
      <c r="M27" s="143">
        <f t="shared" si="6"/>
        <v>0</v>
      </c>
      <c r="N27" s="143">
        <f>D27+G27</f>
        <v>-60000</v>
      </c>
    </row>
    <row r="28" spans="1:14" ht="47.25">
      <c r="A28" s="141" t="s">
        <v>330</v>
      </c>
      <c r="B28" s="141" t="s">
        <v>246</v>
      </c>
      <c r="C28" s="142" t="s">
        <v>247</v>
      </c>
      <c r="D28" s="143">
        <f>D29</f>
        <v>-60000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>
        <f>D28+G28</f>
        <v>-60000</v>
      </c>
    </row>
    <row r="29" spans="1:14" ht="31.5">
      <c r="A29" s="88" t="s">
        <v>331</v>
      </c>
      <c r="B29" s="88" t="s">
        <v>332</v>
      </c>
      <c r="C29" s="89" t="s">
        <v>333</v>
      </c>
      <c r="D29" s="150">
        <f>D30</f>
        <v>-60000</v>
      </c>
      <c r="E29" s="150"/>
      <c r="F29" s="150"/>
      <c r="G29" s="150"/>
      <c r="H29" s="150"/>
      <c r="I29" s="150"/>
      <c r="J29" s="150"/>
      <c r="K29" s="150"/>
      <c r="L29" s="150"/>
      <c r="M29" s="150"/>
      <c r="N29" s="177">
        <f>D29+G29</f>
        <v>-60000</v>
      </c>
    </row>
    <row r="30" spans="1:14" ht="78.75">
      <c r="A30" s="88" t="s">
        <v>334</v>
      </c>
      <c r="B30" s="88" t="s">
        <v>332</v>
      </c>
      <c r="C30" s="89" t="s">
        <v>335</v>
      </c>
      <c r="D30" s="150">
        <v>-60000</v>
      </c>
      <c r="E30" s="140"/>
      <c r="F30" s="140"/>
      <c r="G30" s="140"/>
      <c r="H30" s="140"/>
      <c r="I30" s="140"/>
      <c r="J30" s="140"/>
      <c r="K30" s="140"/>
      <c r="L30" s="140"/>
      <c r="M30" s="140"/>
      <c r="N30" s="177">
        <f>D30+G30</f>
        <v>-60000</v>
      </c>
    </row>
    <row r="31" spans="1:14" s="157" customFormat="1" ht="31.5">
      <c r="A31" s="141" t="s">
        <v>336</v>
      </c>
      <c r="B31" s="141" t="s">
        <v>248</v>
      </c>
      <c r="C31" s="223" t="s">
        <v>337</v>
      </c>
      <c r="D31" s="143">
        <f>D32</f>
        <v>-2189225</v>
      </c>
      <c r="E31" s="143">
        <f t="shared" ref="E31:M31" si="7">E32</f>
        <v>-30100</v>
      </c>
      <c r="F31" s="143">
        <f t="shared" si="7"/>
        <v>-329300</v>
      </c>
      <c r="G31" s="143">
        <f t="shared" si="7"/>
        <v>0</v>
      </c>
      <c r="H31" s="143">
        <f t="shared" si="7"/>
        <v>0</v>
      </c>
      <c r="I31" s="143">
        <f t="shared" si="7"/>
        <v>0</v>
      </c>
      <c r="J31" s="143">
        <f t="shared" si="7"/>
        <v>0</v>
      </c>
      <c r="K31" s="143">
        <f t="shared" si="7"/>
        <v>0</v>
      </c>
      <c r="L31" s="143">
        <f t="shared" si="7"/>
        <v>0</v>
      </c>
      <c r="M31" s="143">
        <f t="shared" si="7"/>
        <v>0</v>
      </c>
      <c r="N31" s="143">
        <f>D31+G31</f>
        <v>-2189225</v>
      </c>
    </row>
    <row r="32" spans="1:14" s="157" customFormat="1" ht="31.5">
      <c r="A32" s="141">
        <v>1010000</v>
      </c>
      <c r="B32" s="141" t="s">
        <v>248</v>
      </c>
      <c r="C32" s="223" t="s">
        <v>337</v>
      </c>
      <c r="D32" s="143">
        <f>D33+D34+D35+D36+D37+D38+D39</f>
        <v>-2189225</v>
      </c>
      <c r="E32" s="143">
        <f t="shared" ref="E32:N32" si="8">E33+E34+E35+E36+E37+E38+E39</f>
        <v>-30100</v>
      </c>
      <c r="F32" s="143">
        <f t="shared" si="8"/>
        <v>-329300</v>
      </c>
      <c r="G32" s="143">
        <f t="shared" si="8"/>
        <v>0</v>
      </c>
      <c r="H32" s="143">
        <f t="shared" si="8"/>
        <v>0</v>
      </c>
      <c r="I32" s="143">
        <f t="shared" si="8"/>
        <v>0</v>
      </c>
      <c r="J32" s="143">
        <f t="shared" si="8"/>
        <v>0</v>
      </c>
      <c r="K32" s="143">
        <f t="shared" si="8"/>
        <v>0</v>
      </c>
      <c r="L32" s="143">
        <f t="shared" si="8"/>
        <v>0</v>
      </c>
      <c r="M32" s="143">
        <f t="shared" si="8"/>
        <v>0</v>
      </c>
      <c r="N32" s="143">
        <f t="shared" si="8"/>
        <v>-2189225</v>
      </c>
    </row>
    <row r="33" spans="1:14" s="157" customFormat="1" ht="63">
      <c r="A33" s="88" t="s">
        <v>338</v>
      </c>
      <c r="B33" s="88" t="s">
        <v>86</v>
      </c>
      <c r="C33" s="89" t="s">
        <v>339</v>
      </c>
      <c r="D33" s="150">
        <v>-233800</v>
      </c>
      <c r="E33" s="150"/>
      <c r="F33" s="147">
        <v>-233800</v>
      </c>
      <c r="G33" s="150"/>
      <c r="H33" s="150"/>
      <c r="I33" s="150"/>
      <c r="J33" s="150"/>
      <c r="K33" s="150"/>
      <c r="L33" s="150"/>
      <c r="M33" s="150"/>
      <c r="N33" s="159">
        <f t="shared" ref="N33:N38" si="9">SUM(G33,D33)</f>
        <v>-233800</v>
      </c>
    </row>
    <row r="34" spans="1:14" ht="63">
      <c r="A34" s="88" t="s">
        <v>340</v>
      </c>
      <c r="B34" s="88" t="s">
        <v>88</v>
      </c>
      <c r="C34" s="89" t="s">
        <v>341</v>
      </c>
      <c r="D34" s="159">
        <f>-155000</f>
        <v>-155000</v>
      </c>
      <c r="E34" s="160"/>
      <c r="F34" s="160"/>
      <c r="G34" s="159">
        <f>H34+K34</f>
        <v>0</v>
      </c>
      <c r="H34" s="160"/>
      <c r="I34" s="160"/>
      <c r="J34" s="160"/>
      <c r="K34" s="160"/>
      <c r="L34" s="160"/>
      <c r="M34" s="160"/>
      <c r="N34" s="159">
        <f t="shared" si="9"/>
        <v>-155000</v>
      </c>
    </row>
    <row r="35" spans="1:14" ht="16.5">
      <c r="A35" s="88" t="s">
        <v>342</v>
      </c>
      <c r="B35" s="88" t="s">
        <v>90</v>
      </c>
      <c r="C35" s="89" t="s">
        <v>343</v>
      </c>
      <c r="D35" s="159">
        <v>-210000</v>
      </c>
      <c r="E35" s="160"/>
      <c r="F35" s="160">
        <v>-100000</v>
      </c>
      <c r="G35" s="159"/>
      <c r="H35" s="160"/>
      <c r="I35" s="160"/>
      <c r="J35" s="160"/>
      <c r="K35" s="160"/>
      <c r="L35" s="160"/>
      <c r="M35" s="160"/>
      <c r="N35" s="159">
        <f t="shared" si="9"/>
        <v>-210000</v>
      </c>
    </row>
    <row r="36" spans="1:14" ht="47.25">
      <c r="A36" s="88" t="s">
        <v>344</v>
      </c>
      <c r="B36" s="88" t="s">
        <v>92</v>
      </c>
      <c r="C36" s="89" t="s">
        <v>345</v>
      </c>
      <c r="D36" s="159">
        <v>4500</v>
      </c>
      <c r="E36" s="160"/>
      <c r="F36" s="160">
        <v>4500</v>
      </c>
      <c r="G36" s="159"/>
      <c r="H36" s="160"/>
      <c r="I36" s="160"/>
      <c r="J36" s="160"/>
      <c r="K36" s="160"/>
      <c r="L36" s="160"/>
      <c r="M36" s="160"/>
      <c r="N36" s="159">
        <f t="shared" si="9"/>
        <v>4500</v>
      </c>
    </row>
    <row r="37" spans="1:14" ht="31.5">
      <c r="A37" s="88" t="s">
        <v>346</v>
      </c>
      <c r="B37" s="88" t="s">
        <v>347</v>
      </c>
      <c r="C37" s="89" t="s">
        <v>348</v>
      </c>
      <c r="D37" s="159">
        <f>-1376000</f>
        <v>-1376000</v>
      </c>
      <c r="E37" s="160"/>
      <c r="F37" s="160"/>
      <c r="G37" s="159"/>
      <c r="H37" s="160"/>
      <c r="I37" s="160"/>
      <c r="J37" s="160"/>
      <c r="K37" s="160"/>
      <c r="L37" s="160"/>
      <c r="M37" s="160"/>
      <c r="N37" s="159">
        <f t="shared" si="9"/>
        <v>-1376000</v>
      </c>
    </row>
    <row r="38" spans="1:14" ht="78.75">
      <c r="A38" s="88" t="s">
        <v>349</v>
      </c>
      <c r="B38" s="88" t="s">
        <v>98</v>
      </c>
      <c r="C38" s="89" t="s">
        <v>350</v>
      </c>
      <c r="D38" s="159">
        <f>-47925</f>
        <v>-47925</v>
      </c>
      <c r="E38" s="160">
        <f>-30100</f>
        <v>-30100</v>
      </c>
      <c r="F38" s="160"/>
      <c r="G38" s="159">
        <f>H38+K38</f>
        <v>0</v>
      </c>
      <c r="H38" s="160"/>
      <c r="I38" s="160"/>
      <c r="J38" s="160"/>
      <c r="K38" s="160"/>
      <c r="L38" s="160"/>
      <c r="M38" s="160"/>
      <c r="N38" s="159">
        <f t="shared" si="9"/>
        <v>-47925</v>
      </c>
    </row>
    <row r="39" spans="1:14" ht="16.5">
      <c r="A39" s="88" t="s">
        <v>351</v>
      </c>
      <c r="B39" s="88" t="s">
        <v>352</v>
      </c>
      <c r="C39" s="89" t="s">
        <v>353</v>
      </c>
      <c r="D39" s="175">
        <v>-171000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59">
        <f>SUM(G39,D39)</f>
        <v>-171000</v>
      </c>
    </row>
    <row r="40" spans="1:14" ht="31.5">
      <c r="A40" s="141" t="s">
        <v>354</v>
      </c>
      <c r="B40" s="141" t="s">
        <v>252</v>
      </c>
      <c r="C40" s="155" t="s">
        <v>355</v>
      </c>
      <c r="D40" s="143">
        <f>D41</f>
        <v>139937.79000000004</v>
      </c>
      <c r="E40" s="143">
        <f t="shared" ref="E40:M40" si="10">E41</f>
        <v>31487</v>
      </c>
      <c r="F40" s="143">
        <f t="shared" si="10"/>
        <v>0</v>
      </c>
      <c r="G40" s="143">
        <f t="shared" si="10"/>
        <v>110062.20999999999</v>
      </c>
      <c r="H40" s="143">
        <f t="shared" si="10"/>
        <v>0</v>
      </c>
      <c r="I40" s="143">
        <f t="shared" si="10"/>
        <v>0</v>
      </c>
      <c r="J40" s="143">
        <f t="shared" si="10"/>
        <v>0</v>
      </c>
      <c r="K40" s="143">
        <f t="shared" si="10"/>
        <v>110062.20999999999</v>
      </c>
      <c r="L40" s="143">
        <f t="shared" si="10"/>
        <v>110062.20999999999</v>
      </c>
      <c r="M40" s="143">
        <f t="shared" si="10"/>
        <v>110062.20999999999</v>
      </c>
      <c r="N40" s="143">
        <f>D40+G40</f>
        <v>250000.00000000003</v>
      </c>
    </row>
    <row r="41" spans="1:14" ht="31.5">
      <c r="A41" s="141" t="s">
        <v>356</v>
      </c>
      <c r="B41" s="141" t="s">
        <v>252</v>
      </c>
      <c r="C41" s="155" t="s">
        <v>355</v>
      </c>
      <c r="D41" s="143">
        <f>D42+D44+D45+D47+D48+D50+D52+D55+D46</f>
        <v>139937.79000000004</v>
      </c>
      <c r="E41" s="143">
        <f t="shared" ref="E41:M41" si="11">E42+E44+E45+E47+E48+E50+E52+E55+E46</f>
        <v>31487</v>
      </c>
      <c r="F41" s="143">
        <f t="shared" si="11"/>
        <v>0</v>
      </c>
      <c r="G41" s="143">
        <f t="shared" si="11"/>
        <v>110062.20999999999</v>
      </c>
      <c r="H41" s="143">
        <f t="shared" si="11"/>
        <v>0</v>
      </c>
      <c r="I41" s="143">
        <f t="shared" si="11"/>
        <v>0</v>
      </c>
      <c r="J41" s="143">
        <f t="shared" si="11"/>
        <v>0</v>
      </c>
      <c r="K41" s="143">
        <f t="shared" si="11"/>
        <v>110062.20999999999</v>
      </c>
      <c r="L41" s="143">
        <f t="shared" si="11"/>
        <v>110062.20999999999</v>
      </c>
      <c r="M41" s="143">
        <f t="shared" si="11"/>
        <v>110062.20999999999</v>
      </c>
      <c r="N41" s="143">
        <f>D41+G41</f>
        <v>250000.00000000003</v>
      </c>
    </row>
    <row r="42" spans="1:14" ht="31.5">
      <c r="A42" s="153" t="s">
        <v>357</v>
      </c>
      <c r="B42" s="161"/>
      <c r="C42" s="97" t="s">
        <v>358</v>
      </c>
      <c r="D42" s="150">
        <f>D43</f>
        <v>-2500</v>
      </c>
      <c r="E42" s="147">
        <f t="shared" ref="E42:N42" si="12">E43</f>
        <v>3087</v>
      </c>
      <c r="F42" s="147">
        <f t="shared" si="12"/>
        <v>-2500</v>
      </c>
      <c r="G42" s="150">
        <f t="shared" si="12"/>
        <v>0</v>
      </c>
      <c r="H42" s="150">
        <f t="shared" si="12"/>
        <v>0</v>
      </c>
      <c r="I42" s="150">
        <f t="shared" si="12"/>
        <v>0</v>
      </c>
      <c r="J42" s="150">
        <f t="shared" si="12"/>
        <v>0</v>
      </c>
      <c r="K42" s="150">
        <f t="shared" si="12"/>
        <v>0</v>
      </c>
      <c r="L42" s="150">
        <f t="shared" si="12"/>
        <v>0</v>
      </c>
      <c r="M42" s="150">
        <f t="shared" si="12"/>
        <v>0</v>
      </c>
      <c r="N42" s="150">
        <f t="shared" si="12"/>
        <v>-2500</v>
      </c>
    </row>
    <row r="43" spans="1:14" ht="47.25">
      <c r="A43" s="153" t="s">
        <v>359</v>
      </c>
      <c r="B43" s="88" t="s">
        <v>141</v>
      </c>
      <c r="C43" s="97" t="s">
        <v>360</v>
      </c>
      <c r="D43" s="150">
        <v>-2500</v>
      </c>
      <c r="E43" s="147">
        <v>3087</v>
      </c>
      <c r="F43" s="147">
        <v>-2500</v>
      </c>
      <c r="G43" s="150"/>
      <c r="H43" s="150"/>
      <c r="I43" s="150"/>
      <c r="J43" s="150"/>
      <c r="K43" s="150"/>
      <c r="L43" s="150"/>
      <c r="M43" s="150"/>
      <c r="N43" s="150">
        <f>D43+G43</f>
        <v>-2500</v>
      </c>
    </row>
    <row r="44" spans="1:14" ht="31.5">
      <c r="A44" s="153" t="s">
        <v>361</v>
      </c>
      <c r="B44" s="88" t="s">
        <v>147</v>
      </c>
      <c r="C44" s="97" t="s">
        <v>362</v>
      </c>
      <c r="D44" s="150">
        <v>43019.5</v>
      </c>
      <c r="E44" s="150"/>
      <c r="F44" s="150"/>
      <c r="G44" s="150"/>
      <c r="H44" s="150"/>
      <c r="I44" s="150"/>
      <c r="J44" s="150"/>
      <c r="K44" s="150"/>
      <c r="L44" s="150"/>
      <c r="M44" s="150"/>
      <c r="N44" s="150">
        <f>D44+G44</f>
        <v>43019.5</v>
      </c>
    </row>
    <row r="45" spans="1:14" ht="31.5">
      <c r="A45" s="88" t="s">
        <v>363</v>
      </c>
      <c r="B45" s="88" t="s">
        <v>364</v>
      </c>
      <c r="C45" s="97" t="s">
        <v>365</v>
      </c>
      <c r="D45" s="150"/>
      <c r="E45" s="147">
        <v>2100</v>
      </c>
      <c r="F45" s="147"/>
      <c r="G45" s="150">
        <v>0</v>
      </c>
      <c r="H45" s="150">
        <v>0</v>
      </c>
      <c r="I45" s="150">
        <v>0</v>
      </c>
      <c r="J45" s="150">
        <v>0</v>
      </c>
      <c r="K45" s="150">
        <v>0</v>
      </c>
      <c r="L45" s="150">
        <v>0</v>
      </c>
      <c r="M45" s="150">
        <v>0</v>
      </c>
      <c r="N45" s="150">
        <v>12940</v>
      </c>
    </row>
    <row r="46" spans="1:14" ht="47.25">
      <c r="A46" s="88">
        <v>1113502</v>
      </c>
      <c r="B46" s="88" t="s">
        <v>364</v>
      </c>
      <c r="C46" s="97" t="s">
        <v>366</v>
      </c>
      <c r="D46" s="150">
        <v>12940</v>
      </c>
      <c r="E46" s="147">
        <v>1000</v>
      </c>
      <c r="F46" s="147">
        <v>2500</v>
      </c>
      <c r="G46" s="150"/>
      <c r="H46" s="150"/>
      <c r="I46" s="150"/>
      <c r="J46" s="150"/>
      <c r="K46" s="150"/>
      <c r="L46" s="150"/>
      <c r="M46" s="150"/>
      <c r="N46" s="150">
        <v>12940</v>
      </c>
    </row>
    <row r="47" spans="1:14" ht="86.25" customHeight="1">
      <c r="A47" s="153" t="s">
        <v>367</v>
      </c>
      <c r="B47" s="88" t="s">
        <v>153</v>
      </c>
      <c r="C47" s="97" t="s">
        <v>368</v>
      </c>
      <c r="D47" s="150">
        <v>-75074</v>
      </c>
      <c r="E47" s="150"/>
      <c r="F47" s="150"/>
      <c r="G47" s="150"/>
      <c r="H47" s="150"/>
      <c r="I47" s="150"/>
      <c r="J47" s="150"/>
      <c r="K47" s="150"/>
      <c r="L47" s="150"/>
      <c r="M47" s="150"/>
      <c r="N47" s="150">
        <f t="shared" ref="N47:N60" si="13">D47+G47</f>
        <v>-75074</v>
      </c>
    </row>
    <row r="48" spans="1:14" ht="20.25" customHeight="1">
      <c r="A48" s="153" t="s">
        <v>369</v>
      </c>
      <c r="B48" s="88"/>
      <c r="C48" s="97" t="s">
        <v>370</v>
      </c>
      <c r="D48" s="150">
        <f>D49</f>
        <v>14000</v>
      </c>
      <c r="E48" s="150">
        <f t="shared" ref="E48:M48" si="14">E49</f>
        <v>0</v>
      </c>
      <c r="F48" s="150">
        <f t="shared" si="14"/>
        <v>0</v>
      </c>
      <c r="G48" s="150">
        <f t="shared" si="14"/>
        <v>0</v>
      </c>
      <c r="H48" s="150">
        <f t="shared" si="14"/>
        <v>0</v>
      </c>
      <c r="I48" s="150">
        <f t="shared" si="14"/>
        <v>0</v>
      </c>
      <c r="J48" s="150">
        <f t="shared" si="14"/>
        <v>0</v>
      </c>
      <c r="K48" s="150">
        <f t="shared" si="14"/>
        <v>0</v>
      </c>
      <c r="L48" s="150">
        <f t="shared" si="14"/>
        <v>0</v>
      </c>
      <c r="M48" s="150">
        <f t="shared" si="14"/>
        <v>0</v>
      </c>
      <c r="N48" s="150">
        <f t="shared" si="13"/>
        <v>14000</v>
      </c>
    </row>
    <row r="49" spans="1:14" ht="47.25">
      <c r="A49" s="153" t="s">
        <v>371</v>
      </c>
      <c r="B49" s="88" t="s">
        <v>170</v>
      </c>
      <c r="C49" s="97" t="s">
        <v>372</v>
      </c>
      <c r="D49" s="163">
        <v>14000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50">
        <f t="shared" si="13"/>
        <v>14000</v>
      </c>
    </row>
    <row r="50" spans="1:14" ht="31.5">
      <c r="A50" s="153" t="s">
        <v>373</v>
      </c>
      <c r="B50" s="161"/>
      <c r="C50" s="97" t="s">
        <v>374</v>
      </c>
      <c r="D50" s="150">
        <f>D51</f>
        <v>-56700</v>
      </c>
      <c r="E50" s="150">
        <f t="shared" ref="E50:M50" si="15">E51</f>
        <v>25300</v>
      </c>
      <c r="F50" s="150">
        <f t="shared" si="15"/>
        <v>0</v>
      </c>
      <c r="G50" s="150">
        <f t="shared" si="15"/>
        <v>55700</v>
      </c>
      <c r="H50" s="150">
        <f t="shared" si="15"/>
        <v>0</v>
      </c>
      <c r="I50" s="150">
        <f t="shared" si="15"/>
        <v>0</v>
      </c>
      <c r="J50" s="150">
        <f t="shared" si="15"/>
        <v>0</v>
      </c>
      <c r="K50" s="150">
        <f t="shared" si="15"/>
        <v>55700</v>
      </c>
      <c r="L50" s="150">
        <f t="shared" si="15"/>
        <v>55700</v>
      </c>
      <c r="M50" s="150">
        <f t="shared" si="15"/>
        <v>55700</v>
      </c>
      <c r="N50" s="150">
        <f t="shared" si="13"/>
        <v>-1000</v>
      </c>
    </row>
    <row r="51" spans="1:14" ht="47.25">
      <c r="A51" s="153" t="s">
        <v>375</v>
      </c>
      <c r="B51" s="88" t="s">
        <v>177</v>
      </c>
      <c r="C51" s="97" t="s">
        <v>376</v>
      </c>
      <c r="D51" s="163">
        <v>-56700</v>
      </c>
      <c r="E51" s="164">
        <v>25300</v>
      </c>
      <c r="F51" s="163"/>
      <c r="G51" s="163">
        <f>H51+K51</f>
        <v>55700</v>
      </c>
      <c r="H51" s="163"/>
      <c r="I51" s="163"/>
      <c r="J51" s="163"/>
      <c r="K51" s="164">
        <v>55700</v>
      </c>
      <c r="L51" s="164">
        <v>55700</v>
      </c>
      <c r="M51" s="164">
        <v>55700</v>
      </c>
      <c r="N51" s="150">
        <f t="shared" si="13"/>
        <v>-1000</v>
      </c>
    </row>
    <row r="52" spans="1:14" ht="37.5" customHeight="1">
      <c r="A52" s="153" t="s">
        <v>377</v>
      </c>
      <c r="B52" s="161"/>
      <c r="C52" s="97" t="s">
        <v>378</v>
      </c>
      <c r="D52" s="150">
        <f>D53+D54</f>
        <v>-210408.71</v>
      </c>
      <c r="E52" s="150">
        <f t="shared" ref="E52:M52" si="16">E53+E54</f>
        <v>0</v>
      </c>
      <c r="F52" s="150">
        <f t="shared" si="16"/>
        <v>0</v>
      </c>
      <c r="G52" s="150">
        <f t="shared" si="16"/>
        <v>54362.21</v>
      </c>
      <c r="H52" s="150">
        <f t="shared" si="16"/>
        <v>0</v>
      </c>
      <c r="I52" s="150">
        <f t="shared" si="16"/>
        <v>0</v>
      </c>
      <c r="J52" s="150">
        <f t="shared" si="16"/>
        <v>0</v>
      </c>
      <c r="K52" s="150">
        <f t="shared" si="16"/>
        <v>54362.21</v>
      </c>
      <c r="L52" s="150">
        <f t="shared" si="16"/>
        <v>54362.21</v>
      </c>
      <c r="M52" s="150">
        <f t="shared" si="16"/>
        <v>54362.21</v>
      </c>
      <c r="N52" s="150">
        <f t="shared" si="13"/>
        <v>-156046.5</v>
      </c>
    </row>
    <row r="53" spans="1:14" ht="33" customHeight="1">
      <c r="A53" s="153" t="s">
        <v>379</v>
      </c>
      <c r="B53" s="88" t="s">
        <v>172</v>
      </c>
      <c r="C53" s="97" t="s">
        <v>380</v>
      </c>
      <c r="D53" s="163">
        <f>-41000-6500</f>
        <v>-47500</v>
      </c>
      <c r="E53" s="163"/>
      <c r="F53" s="164"/>
      <c r="G53" s="163">
        <f>H53+K53</f>
        <v>54362.21</v>
      </c>
      <c r="H53" s="163"/>
      <c r="I53" s="163"/>
      <c r="J53" s="163"/>
      <c r="K53" s="164">
        <v>54362.21</v>
      </c>
      <c r="L53" s="164">
        <v>54362.21</v>
      </c>
      <c r="M53" s="164">
        <v>54362.21</v>
      </c>
      <c r="N53" s="150">
        <f t="shared" si="13"/>
        <v>6862.2099999999991</v>
      </c>
    </row>
    <row r="54" spans="1:14" ht="47.25">
      <c r="A54" s="153" t="s">
        <v>381</v>
      </c>
      <c r="B54" s="88" t="s">
        <v>174</v>
      </c>
      <c r="C54" s="97" t="s">
        <v>382</v>
      </c>
      <c r="D54" s="163">
        <v>-162908.71</v>
      </c>
      <c r="E54" s="163"/>
      <c r="F54" s="164"/>
      <c r="G54" s="163"/>
      <c r="H54" s="163"/>
      <c r="I54" s="163"/>
      <c r="J54" s="163"/>
      <c r="K54" s="164"/>
      <c r="L54" s="164"/>
      <c r="M54" s="164"/>
      <c r="N54" s="150">
        <f t="shared" si="13"/>
        <v>-162908.71</v>
      </c>
    </row>
    <row r="55" spans="1:14" ht="17.25" customHeight="1">
      <c r="A55" s="88" t="s">
        <v>383</v>
      </c>
      <c r="B55" s="224" t="s">
        <v>176</v>
      </c>
      <c r="C55" s="225" t="s">
        <v>150</v>
      </c>
      <c r="D55" s="163">
        <v>414661</v>
      </c>
      <c r="E55" s="163"/>
      <c r="F55" s="163"/>
      <c r="G55" s="163"/>
      <c r="H55" s="163"/>
      <c r="I55" s="163"/>
      <c r="J55" s="163"/>
      <c r="K55" s="163"/>
      <c r="L55" s="163"/>
      <c r="M55" s="163"/>
      <c r="N55" s="150">
        <f t="shared" si="13"/>
        <v>414661</v>
      </c>
    </row>
    <row r="56" spans="1:14" s="157" customFormat="1" ht="31.5">
      <c r="A56" s="141">
        <v>1400000</v>
      </c>
      <c r="B56" s="141" t="s">
        <v>256</v>
      </c>
      <c r="C56" s="223" t="s">
        <v>257</v>
      </c>
      <c r="D56" s="143">
        <f>D57</f>
        <v>1231920</v>
      </c>
      <c r="E56" s="143">
        <f t="shared" ref="E56:M56" si="17">E57</f>
        <v>-468513.34</v>
      </c>
      <c r="F56" s="143">
        <f t="shared" si="17"/>
        <v>960993.02</v>
      </c>
      <c r="G56" s="143">
        <f t="shared" si="17"/>
        <v>229785</v>
      </c>
      <c r="H56" s="143">
        <f t="shared" si="17"/>
        <v>0</v>
      </c>
      <c r="I56" s="143">
        <f t="shared" si="17"/>
        <v>0</v>
      </c>
      <c r="J56" s="143">
        <f t="shared" si="17"/>
        <v>0</v>
      </c>
      <c r="K56" s="143">
        <f t="shared" si="17"/>
        <v>229785</v>
      </c>
      <c r="L56" s="143">
        <f t="shared" si="17"/>
        <v>229785</v>
      </c>
      <c r="M56" s="143">
        <f t="shared" si="17"/>
        <v>229785</v>
      </c>
      <c r="N56" s="143">
        <f t="shared" si="13"/>
        <v>1461705</v>
      </c>
    </row>
    <row r="57" spans="1:14" s="157" customFormat="1" ht="31.5">
      <c r="A57" s="141">
        <v>1410000</v>
      </c>
      <c r="B57" s="141" t="s">
        <v>256</v>
      </c>
      <c r="C57" s="223" t="s">
        <v>257</v>
      </c>
      <c r="D57" s="143">
        <f>SUM(D58:D71)</f>
        <v>1231920</v>
      </c>
      <c r="E57" s="143">
        <f t="shared" ref="E57:M57" si="18">SUM(E58:E71)</f>
        <v>-468513.34</v>
      </c>
      <c r="F57" s="143">
        <f t="shared" si="18"/>
        <v>960993.02</v>
      </c>
      <c r="G57" s="143">
        <f t="shared" si="18"/>
        <v>229785</v>
      </c>
      <c r="H57" s="143">
        <f t="shared" si="18"/>
        <v>0</v>
      </c>
      <c r="I57" s="143">
        <f t="shared" si="18"/>
        <v>0</v>
      </c>
      <c r="J57" s="143">
        <f t="shared" si="18"/>
        <v>0</v>
      </c>
      <c r="K57" s="143">
        <f t="shared" si="18"/>
        <v>229785</v>
      </c>
      <c r="L57" s="143">
        <f t="shared" si="18"/>
        <v>229785</v>
      </c>
      <c r="M57" s="143">
        <f t="shared" si="18"/>
        <v>229785</v>
      </c>
      <c r="N57" s="143">
        <f t="shared" si="13"/>
        <v>1461705</v>
      </c>
    </row>
    <row r="58" spans="1:14" s="157" customFormat="1" ht="31.5">
      <c r="A58" s="88" t="s">
        <v>384</v>
      </c>
      <c r="B58" s="94" t="s">
        <v>96</v>
      </c>
      <c r="C58" s="96" t="s">
        <v>385</v>
      </c>
      <c r="D58" s="150">
        <v>-364800</v>
      </c>
      <c r="E58" s="150"/>
      <c r="F58" s="150"/>
      <c r="G58" s="150">
        <f>H58+K58</f>
        <v>-271315</v>
      </c>
      <c r="H58" s="150"/>
      <c r="I58" s="150"/>
      <c r="J58" s="150"/>
      <c r="K58" s="165">
        <f>-260000-11315</f>
        <v>-271315</v>
      </c>
      <c r="L58" s="165">
        <f>-260000-11315</f>
        <v>-271315</v>
      </c>
      <c r="M58" s="165">
        <f>-260000-11315</f>
        <v>-271315</v>
      </c>
      <c r="N58" s="150">
        <f t="shared" si="13"/>
        <v>-636115</v>
      </c>
    </row>
    <row r="59" spans="1:14" s="157" customFormat="1" ht="78.75">
      <c r="A59" s="88" t="s">
        <v>386</v>
      </c>
      <c r="B59" s="88" t="s">
        <v>260</v>
      </c>
      <c r="C59" s="96" t="s">
        <v>350</v>
      </c>
      <c r="D59" s="150">
        <v>-106920</v>
      </c>
      <c r="E59" s="166"/>
      <c r="F59" s="166"/>
      <c r="G59" s="166"/>
      <c r="H59" s="166"/>
      <c r="I59" s="166"/>
      <c r="J59" s="166"/>
      <c r="K59" s="167"/>
      <c r="L59" s="167"/>
      <c r="M59" s="167"/>
      <c r="N59" s="150">
        <f t="shared" si="13"/>
        <v>-106920</v>
      </c>
    </row>
    <row r="60" spans="1:14" s="157" customFormat="1" ht="47.25">
      <c r="A60" s="88" t="s">
        <v>387</v>
      </c>
      <c r="B60" s="88" t="s">
        <v>100</v>
      </c>
      <c r="C60" s="96" t="s">
        <v>388</v>
      </c>
      <c r="D60" s="150">
        <v>14800</v>
      </c>
      <c r="E60" s="165">
        <v>10880</v>
      </c>
      <c r="F60" s="166"/>
      <c r="G60" s="166"/>
      <c r="H60" s="166"/>
      <c r="I60" s="166"/>
      <c r="J60" s="166"/>
      <c r="K60" s="166"/>
      <c r="L60" s="166"/>
      <c r="M60" s="166"/>
      <c r="N60" s="150">
        <f t="shared" si="13"/>
        <v>14800</v>
      </c>
    </row>
    <row r="61" spans="1:14" ht="31.5">
      <c r="A61" s="88" t="s">
        <v>389</v>
      </c>
      <c r="B61" s="88" t="s">
        <v>108</v>
      </c>
      <c r="C61" s="96" t="s">
        <v>390</v>
      </c>
      <c r="D61" s="159">
        <f>784000</f>
        <v>784000</v>
      </c>
      <c r="E61" s="170"/>
      <c r="F61" s="170">
        <v>711000</v>
      </c>
      <c r="G61" s="150">
        <f>H61+K61</f>
        <v>0</v>
      </c>
      <c r="H61" s="170"/>
      <c r="I61" s="170"/>
      <c r="J61" s="170"/>
      <c r="K61" s="170"/>
      <c r="L61" s="170"/>
      <c r="M61" s="170"/>
      <c r="N61" s="159">
        <f t="shared" ref="N61:N71" si="19">SUM(G61,D61)</f>
        <v>784000</v>
      </c>
    </row>
    <row r="62" spans="1:14" ht="31.5">
      <c r="A62" s="88" t="s">
        <v>391</v>
      </c>
      <c r="B62" s="88" t="s">
        <v>392</v>
      </c>
      <c r="C62" s="96" t="s">
        <v>393</v>
      </c>
      <c r="D62" s="159">
        <v>327268</v>
      </c>
      <c r="E62" s="170">
        <v>-232393.34000000003</v>
      </c>
      <c r="F62" s="170">
        <f>-51458.98-110000</f>
        <v>-161458.98000000001</v>
      </c>
      <c r="G62" s="150">
        <v>399600</v>
      </c>
      <c r="H62" s="170"/>
      <c r="I62" s="170"/>
      <c r="J62" s="170"/>
      <c r="K62" s="170">
        <v>399600</v>
      </c>
      <c r="L62" s="170">
        <v>399600</v>
      </c>
      <c r="M62" s="170">
        <v>399600</v>
      </c>
      <c r="N62" s="159">
        <f t="shared" si="19"/>
        <v>726868</v>
      </c>
    </row>
    <row r="63" spans="1:14" ht="36" customHeight="1">
      <c r="A63" s="88" t="s">
        <v>394</v>
      </c>
      <c r="B63" s="88" t="s">
        <v>115</v>
      </c>
      <c r="C63" s="96" t="s">
        <v>395</v>
      </c>
      <c r="D63" s="159">
        <v>80000</v>
      </c>
      <c r="E63" s="171"/>
      <c r="F63" s="170">
        <v>80000</v>
      </c>
      <c r="G63" s="166"/>
      <c r="H63" s="171"/>
      <c r="I63" s="171"/>
      <c r="J63" s="171"/>
      <c r="K63" s="171"/>
      <c r="L63" s="171"/>
      <c r="M63" s="171"/>
      <c r="N63" s="159">
        <f t="shared" si="19"/>
        <v>80000</v>
      </c>
    </row>
    <row r="64" spans="1:14" ht="33.75" customHeight="1">
      <c r="A64" s="88" t="s">
        <v>396</v>
      </c>
      <c r="B64" s="88" t="s">
        <v>117</v>
      </c>
      <c r="C64" s="96" t="s">
        <v>397</v>
      </c>
      <c r="D64" s="159">
        <v>84000</v>
      </c>
      <c r="E64" s="170">
        <v>-104000</v>
      </c>
      <c r="F64" s="170">
        <v>55000</v>
      </c>
      <c r="G64" s="150"/>
      <c r="H64" s="170"/>
      <c r="I64" s="170"/>
      <c r="J64" s="170"/>
      <c r="K64" s="170"/>
      <c r="L64" s="170"/>
      <c r="M64" s="170"/>
      <c r="N64" s="159">
        <f t="shared" si="19"/>
        <v>84000</v>
      </c>
    </row>
    <row r="65" spans="1:30" ht="47.25">
      <c r="A65" s="88" t="s">
        <v>398</v>
      </c>
      <c r="B65" s="88" t="s">
        <v>120</v>
      </c>
      <c r="C65" s="96" t="s">
        <v>399</v>
      </c>
      <c r="D65" s="172"/>
      <c r="E65" s="170">
        <v>-44000</v>
      </c>
      <c r="F65" s="171"/>
      <c r="G65" s="166"/>
      <c r="H65" s="171"/>
      <c r="I65" s="171"/>
      <c r="J65" s="171"/>
      <c r="K65" s="171"/>
      <c r="L65" s="171"/>
      <c r="M65" s="171"/>
      <c r="N65" s="159">
        <f t="shared" si="19"/>
        <v>0</v>
      </c>
    </row>
    <row r="66" spans="1:30" ht="47.25">
      <c r="A66" s="88" t="s">
        <v>400</v>
      </c>
      <c r="B66" s="88" t="s">
        <v>122</v>
      </c>
      <c r="C66" s="96" t="s">
        <v>401</v>
      </c>
      <c r="D66" s="159">
        <v>-10000</v>
      </c>
      <c r="E66" s="170">
        <v>-40000</v>
      </c>
      <c r="F66" s="170">
        <v>130000</v>
      </c>
      <c r="G66" s="150">
        <v>0</v>
      </c>
      <c r="H66" s="170"/>
      <c r="I66" s="170"/>
      <c r="J66" s="170"/>
      <c r="K66" s="170"/>
      <c r="L66" s="170"/>
      <c r="M66" s="170"/>
      <c r="N66" s="159">
        <f t="shared" si="19"/>
        <v>-10000</v>
      </c>
    </row>
    <row r="67" spans="1:30" ht="31.5">
      <c r="A67" s="88" t="s">
        <v>402</v>
      </c>
      <c r="B67" s="88" t="s">
        <v>125</v>
      </c>
      <c r="C67" s="96" t="s">
        <v>403</v>
      </c>
      <c r="D67" s="90">
        <v>405020</v>
      </c>
      <c r="E67" s="91">
        <v>-80000</v>
      </c>
      <c r="F67" s="91">
        <v>215000</v>
      </c>
      <c r="G67" s="90">
        <v>71500</v>
      </c>
      <c r="H67" s="91">
        <v>0</v>
      </c>
      <c r="I67" s="91">
        <v>0</v>
      </c>
      <c r="J67" s="91">
        <v>0</v>
      </c>
      <c r="K67" s="91">
        <v>71500</v>
      </c>
      <c r="L67" s="91">
        <v>71500</v>
      </c>
      <c r="M67" s="91">
        <v>71500</v>
      </c>
      <c r="N67" s="90">
        <v>476520</v>
      </c>
    </row>
    <row r="68" spans="1:30" ht="31.5">
      <c r="A68" s="88" t="s">
        <v>404</v>
      </c>
      <c r="B68" s="88" t="s">
        <v>127</v>
      </c>
      <c r="C68" s="96" t="s">
        <v>405</v>
      </c>
      <c r="D68" s="159">
        <v>37000</v>
      </c>
      <c r="E68" s="160">
        <v>28000</v>
      </c>
      <c r="F68" s="160"/>
      <c r="G68" s="159"/>
      <c r="H68" s="159"/>
      <c r="I68" s="159"/>
      <c r="J68" s="159"/>
      <c r="K68" s="159"/>
      <c r="L68" s="159"/>
      <c r="M68" s="159"/>
      <c r="N68" s="159">
        <f t="shared" si="19"/>
        <v>37000</v>
      </c>
    </row>
    <row r="69" spans="1:30" ht="38.25" customHeight="1">
      <c r="A69" s="88" t="s">
        <v>406</v>
      </c>
      <c r="B69" s="88" t="s">
        <v>407</v>
      </c>
      <c r="C69" s="96" t="s">
        <v>408</v>
      </c>
      <c r="D69" s="159">
        <v>-25400</v>
      </c>
      <c r="E69" s="160"/>
      <c r="F69" s="160">
        <v>-25400</v>
      </c>
      <c r="G69" s="159"/>
      <c r="H69" s="159"/>
      <c r="I69" s="159"/>
      <c r="J69" s="159"/>
      <c r="K69" s="159"/>
      <c r="L69" s="159"/>
      <c r="M69" s="159"/>
      <c r="N69" s="159"/>
    </row>
    <row r="70" spans="1:30" ht="36" customHeight="1">
      <c r="A70" s="88" t="s">
        <v>409</v>
      </c>
      <c r="B70" s="88" t="s">
        <v>131</v>
      </c>
      <c r="C70" s="96" t="s">
        <v>410</v>
      </c>
      <c r="D70" s="175">
        <v>40600</v>
      </c>
      <c r="E70" s="174"/>
      <c r="F70" s="174">
        <v>13500</v>
      </c>
      <c r="G70" s="174">
        <v>0</v>
      </c>
      <c r="H70" s="174"/>
      <c r="I70" s="174"/>
      <c r="J70" s="174"/>
      <c r="K70" s="174"/>
      <c r="L70" s="174"/>
      <c r="M70" s="174"/>
      <c r="N70" s="159">
        <f t="shared" si="19"/>
        <v>40600</v>
      </c>
    </row>
    <row r="71" spans="1:30" ht="16.5">
      <c r="A71" s="88" t="s">
        <v>411</v>
      </c>
      <c r="B71" s="224" t="s">
        <v>133</v>
      </c>
      <c r="C71" s="96" t="s">
        <v>412</v>
      </c>
      <c r="D71" s="159">
        <v>-33648</v>
      </c>
      <c r="E71" s="160">
        <v>-7000</v>
      </c>
      <c r="F71" s="174">
        <v>-56648</v>
      </c>
      <c r="G71" s="159">
        <v>30000</v>
      </c>
      <c r="H71" s="159"/>
      <c r="I71" s="159"/>
      <c r="J71" s="159"/>
      <c r="K71" s="174">
        <v>30000</v>
      </c>
      <c r="L71" s="174">
        <v>30000</v>
      </c>
      <c r="M71" s="174">
        <v>30000</v>
      </c>
      <c r="N71" s="159">
        <f t="shared" si="19"/>
        <v>-3648</v>
      </c>
    </row>
    <row r="72" spans="1:30" s="157" customFormat="1" ht="31.5">
      <c r="A72" s="141">
        <v>1500000</v>
      </c>
      <c r="B72" s="141" t="s">
        <v>264</v>
      </c>
      <c r="C72" s="155" t="s">
        <v>265</v>
      </c>
      <c r="D72" s="143">
        <f>D73</f>
        <v>66175.38</v>
      </c>
      <c r="E72" s="143">
        <f t="shared" ref="E72:M72" si="20">E73</f>
        <v>98500</v>
      </c>
      <c r="F72" s="143">
        <f t="shared" si="20"/>
        <v>-318500</v>
      </c>
      <c r="G72" s="143">
        <f t="shared" si="20"/>
        <v>93215</v>
      </c>
      <c r="H72" s="143">
        <f t="shared" si="20"/>
        <v>0</v>
      </c>
      <c r="I72" s="143">
        <f t="shared" si="20"/>
        <v>0</v>
      </c>
      <c r="J72" s="143">
        <f t="shared" si="20"/>
        <v>0</v>
      </c>
      <c r="K72" s="143">
        <f t="shared" si="20"/>
        <v>93215</v>
      </c>
      <c r="L72" s="143">
        <f t="shared" si="20"/>
        <v>93215</v>
      </c>
      <c r="M72" s="143">
        <f t="shared" si="20"/>
        <v>93215</v>
      </c>
      <c r="N72" s="143">
        <f>N73</f>
        <v>159390.38</v>
      </c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</row>
    <row r="73" spans="1:30" s="157" customFormat="1" ht="31.5">
      <c r="A73" s="141">
        <v>1510000</v>
      </c>
      <c r="B73" s="141" t="s">
        <v>264</v>
      </c>
      <c r="C73" s="155" t="s">
        <v>265</v>
      </c>
      <c r="D73" s="143">
        <f>D74+D75+D79+D80</f>
        <v>66175.38</v>
      </c>
      <c r="E73" s="143">
        <f t="shared" ref="E73:M73" si="21">E74+E75+E79+E80</f>
        <v>98500</v>
      </c>
      <c r="F73" s="143">
        <f t="shared" si="21"/>
        <v>-318500</v>
      </c>
      <c r="G73" s="143">
        <f t="shared" si="21"/>
        <v>93215</v>
      </c>
      <c r="H73" s="143">
        <f t="shared" si="21"/>
        <v>0</v>
      </c>
      <c r="I73" s="143">
        <f t="shared" si="21"/>
        <v>0</v>
      </c>
      <c r="J73" s="143">
        <f t="shared" si="21"/>
        <v>0</v>
      </c>
      <c r="K73" s="143">
        <f t="shared" si="21"/>
        <v>93215</v>
      </c>
      <c r="L73" s="143">
        <f t="shared" si="21"/>
        <v>93215</v>
      </c>
      <c r="M73" s="143">
        <f t="shared" si="21"/>
        <v>93215</v>
      </c>
      <c r="N73" s="143">
        <f>D73+G73</f>
        <v>159390.38</v>
      </c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</row>
    <row r="74" spans="1:30" s="157" customFormat="1" ht="31.5">
      <c r="A74" s="88" t="s">
        <v>413</v>
      </c>
      <c r="B74" s="88" t="s">
        <v>414</v>
      </c>
      <c r="C74" s="100" t="s">
        <v>415</v>
      </c>
      <c r="D74" s="150">
        <v>200000</v>
      </c>
      <c r="E74" s="150"/>
      <c r="F74" s="150"/>
      <c r="G74" s="150"/>
      <c r="H74" s="150"/>
      <c r="I74" s="150"/>
      <c r="J74" s="150"/>
      <c r="K74" s="150"/>
      <c r="L74" s="150"/>
      <c r="M74" s="150"/>
      <c r="N74" s="159">
        <f>SUM(G74,D74)</f>
        <v>200000</v>
      </c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</row>
    <row r="75" spans="1:30" ht="63">
      <c r="A75" s="88" t="s">
        <v>416</v>
      </c>
      <c r="B75" s="226"/>
      <c r="C75" s="100" t="s">
        <v>417</v>
      </c>
      <c r="D75" s="150">
        <f>D76+D77+D78</f>
        <v>-44609.619999999995</v>
      </c>
      <c r="E75" s="150">
        <f t="shared" ref="E75:M75" si="22">E76+E77+E78</f>
        <v>36900</v>
      </c>
      <c r="F75" s="150">
        <f t="shared" si="22"/>
        <v>-303400</v>
      </c>
      <c r="G75" s="150">
        <f t="shared" si="22"/>
        <v>4000</v>
      </c>
      <c r="H75" s="150">
        <f t="shared" si="22"/>
        <v>0</v>
      </c>
      <c r="I75" s="150">
        <f t="shared" si="22"/>
        <v>0</v>
      </c>
      <c r="J75" s="150">
        <f t="shared" si="22"/>
        <v>0</v>
      </c>
      <c r="K75" s="150">
        <f t="shared" si="22"/>
        <v>4000</v>
      </c>
      <c r="L75" s="150">
        <f t="shared" si="22"/>
        <v>4000</v>
      </c>
      <c r="M75" s="150">
        <f t="shared" si="22"/>
        <v>4000</v>
      </c>
      <c r="N75" s="150">
        <f t="shared" ref="N75:N80" si="23">D75+G75</f>
        <v>-40609.619999999995</v>
      </c>
      <c r="O75" s="227"/>
      <c r="P75" s="228"/>
      <c r="Q75" s="229"/>
      <c r="R75" s="229"/>
      <c r="S75" s="229"/>
      <c r="T75" s="229"/>
      <c r="U75" s="228"/>
      <c r="V75" s="229"/>
      <c r="W75" s="229"/>
      <c r="X75" s="229"/>
      <c r="Y75" s="229"/>
      <c r="Z75" s="229"/>
      <c r="AA75" s="228"/>
      <c r="AB75" s="179"/>
      <c r="AC75" s="179"/>
      <c r="AD75" s="179"/>
    </row>
    <row r="76" spans="1:30" ht="63">
      <c r="A76" s="88" t="s">
        <v>418</v>
      </c>
      <c r="B76" s="88" t="s">
        <v>419</v>
      </c>
      <c r="C76" s="103" t="s">
        <v>420</v>
      </c>
      <c r="D76" s="150">
        <v>-4000</v>
      </c>
      <c r="E76" s="150"/>
      <c r="F76" s="150"/>
      <c r="G76" s="150">
        <f>H76+K76</f>
        <v>4000</v>
      </c>
      <c r="H76" s="150"/>
      <c r="I76" s="150"/>
      <c r="J76" s="150"/>
      <c r="K76" s="147">
        <v>4000</v>
      </c>
      <c r="L76" s="147">
        <v>4000</v>
      </c>
      <c r="M76" s="147">
        <v>4000</v>
      </c>
      <c r="N76" s="150">
        <f t="shared" si="23"/>
        <v>0</v>
      </c>
      <c r="O76" s="227"/>
      <c r="P76" s="228"/>
      <c r="Q76" s="229"/>
      <c r="R76" s="229"/>
      <c r="S76" s="229"/>
      <c r="T76" s="229"/>
      <c r="U76" s="228"/>
      <c r="V76" s="229"/>
      <c r="W76" s="229"/>
      <c r="X76" s="229"/>
      <c r="Y76" s="229"/>
      <c r="Z76" s="229"/>
      <c r="AA76" s="228"/>
      <c r="AB76" s="179"/>
      <c r="AC76" s="179"/>
      <c r="AD76" s="179"/>
    </row>
    <row r="77" spans="1:30" ht="114.75" customHeight="1">
      <c r="A77" s="88" t="s">
        <v>421</v>
      </c>
      <c r="B77" s="88" t="s">
        <v>422</v>
      </c>
      <c r="C77" s="103" t="s">
        <v>423</v>
      </c>
      <c r="D77" s="150"/>
      <c r="E77" s="147">
        <v>36900</v>
      </c>
      <c r="F77" s="147">
        <f>-24800-278600</f>
        <v>-303400</v>
      </c>
      <c r="G77" s="150"/>
      <c r="H77" s="150"/>
      <c r="I77" s="150"/>
      <c r="J77" s="150"/>
      <c r="K77" s="150"/>
      <c r="L77" s="150"/>
      <c r="M77" s="150"/>
      <c r="N77" s="150">
        <f t="shared" si="23"/>
        <v>0</v>
      </c>
      <c r="O77" s="227"/>
      <c r="P77" s="228"/>
      <c r="Q77" s="229"/>
      <c r="R77" s="229"/>
      <c r="S77" s="229"/>
      <c r="T77" s="229"/>
      <c r="U77" s="228"/>
      <c r="V77" s="229"/>
      <c r="W77" s="229"/>
      <c r="X77" s="229"/>
      <c r="Y77" s="229"/>
      <c r="Z77" s="229"/>
      <c r="AA77" s="228"/>
      <c r="AB77" s="179"/>
      <c r="AC77" s="179"/>
      <c r="AD77" s="179"/>
    </row>
    <row r="78" spans="1:30" ht="31.5">
      <c r="A78" s="88" t="s">
        <v>424</v>
      </c>
      <c r="B78" s="88" t="s">
        <v>155</v>
      </c>
      <c r="C78" s="103" t="s">
        <v>425</v>
      </c>
      <c r="D78" s="177">
        <v>-40609.619999999995</v>
      </c>
      <c r="E78" s="178"/>
      <c r="F78" s="178"/>
      <c r="G78" s="115">
        <v>0</v>
      </c>
      <c r="H78" s="178"/>
      <c r="I78" s="178"/>
      <c r="J78" s="178"/>
      <c r="K78" s="178"/>
      <c r="L78" s="178"/>
      <c r="M78" s="178"/>
      <c r="N78" s="150">
        <f t="shared" si="23"/>
        <v>-40609.619999999995</v>
      </c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</row>
    <row r="79" spans="1:30" ht="47.25">
      <c r="A79" s="88" t="s">
        <v>426</v>
      </c>
      <c r="B79" s="88" t="s">
        <v>157</v>
      </c>
      <c r="C79" s="100" t="s">
        <v>427</v>
      </c>
      <c r="D79" s="177">
        <v>-89215</v>
      </c>
      <c r="E79" s="178">
        <v>49500</v>
      </c>
      <c r="F79" s="178"/>
      <c r="G79" s="177">
        <f>H79+K79</f>
        <v>89215</v>
      </c>
      <c r="H79" s="178"/>
      <c r="I79" s="178"/>
      <c r="J79" s="178"/>
      <c r="K79" s="178">
        <v>89215</v>
      </c>
      <c r="L79" s="178">
        <v>89215</v>
      </c>
      <c r="M79" s="178">
        <v>89215</v>
      </c>
      <c r="N79" s="150">
        <f t="shared" si="23"/>
        <v>0</v>
      </c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</row>
    <row r="80" spans="1:30" ht="16.5">
      <c r="A80" s="88" t="s">
        <v>428</v>
      </c>
      <c r="B80" s="88" t="s">
        <v>159</v>
      </c>
      <c r="C80" s="100" t="s">
        <v>316</v>
      </c>
      <c r="D80" s="177"/>
      <c r="E80" s="178">
        <v>12100</v>
      </c>
      <c r="F80" s="178">
        <v>-15100</v>
      </c>
      <c r="G80" s="177"/>
      <c r="H80" s="178"/>
      <c r="I80" s="178"/>
      <c r="J80" s="178"/>
      <c r="K80" s="178"/>
      <c r="L80" s="178"/>
      <c r="M80" s="178"/>
      <c r="N80" s="150">
        <f t="shared" si="23"/>
        <v>0</v>
      </c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</row>
    <row r="81" spans="1:30" ht="31.5">
      <c r="A81" s="141" t="s">
        <v>429</v>
      </c>
      <c r="B81" s="141" t="s">
        <v>268</v>
      </c>
      <c r="C81" s="155" t="s">
        <v>269</v>
      </c>
      <c r="D81" s="143">
        <f>D82</f>
        <v>0</v>
      </c>
      <c r="E81" s="143">
        <f t="shared" ref="E81:N83" si="24">E82</f>
        <v>31548.31</v>
      </c>
      <c r="F81" s="143">
        <f t="shared" si="24"/>
        <v>25371.72</v>
      </c>
      <c r="G81" s="143">
        <f t="shared" si="24"/>
        <v>0</v>
      </c>
      <c r="H81" s="143">
        <f t="shared" si="24"/>
        <v>0</v>
      </c>
      <c r="I81" s="143">
        <f t="shared" si="24"/>
        <v>0</v>
      </c>
      <c r="J81" s="143">
        <f t="shared" si="24"/>
        <v>0</v>
      </c>
      <c r="K81" s="143">
        <f t="shared" si="24"/>
        <v>0</v>
      </c>
      <c r="L81" s="143">
        <f t="shared" si="24"/>
        <v>0</v>
      </c>
      <c r="M81" s="143">
        <f t="shared" si="24"/>
        <v>0</v>
      </c>
      <c r="N81" s="143">
        <f t="shared" si="24"/>
        <v>0</v>
      </c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</row>
    <row r="82" spans="1:30" ht="31.5">
      <c r="A82" s="141" t="s">
        <v>430</v>
      </c>
      <c r="B82" s="141" t="s">
        <v>268</v>
      </c>
      <c r="C82" s="155" t="s">
        <v>269</v>
      </c>
      <c r="D82" s="143">
        <f>D83</f>
        <v>0</v>
      </c>
      <c r="E82" s="143">
        <f t="shared" si="24"/>
        <v>31548.31</v>
      </c>
      <c r="F82" s="143">
        <f t="shared" si="24"/>
        <v>25371.72</v>
      </c>
      <c r="G82" s="143">
        <f t="shared" si="24"/>
        <v>0</v>
      </c>
      <c r="H82" s="143">
        <f t="shared" si="24"/>
        <v>0</v>
      </c>
      <c r="I82" s="143">
        <f t="shared" si="24"/>
        <v>0</v>
      </c>
      <c r="J82" s="143">
        <f t="shared" si="24"/>
        <v>0</v>
      </c>
      <c r="K82" s="143">
        <f t="shared" si="24"/>
        <v>0</v>
      </c>
      <c r="L82" s="143">
        <f t="shared" si="24"/>
        <v>0</v>
      </c>
      <c r="M82" s="143">
        <f t="shared" si="24"/>
        <v>0</v>
      </c>
      <c r="N82" s="143">
        <f t="shared" si="24"/>
        <v>0</v>
      </c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</row>
    <row r="83" spans="1:30" ht="31.5">
      <c r="A83" s="153" t="s">
        <v>431</v>
      </c>
      <c r="B83" s="161"/>
      <c r="C83" s="97" t="s">
        <v>358</v>
      </c>
      <c r="D83" s="177">
        <f>D84</f>
        <v>0</v>
      </c>
      <c r="E83" s="177">
        <f t="shared" si="24"/>
        <v>31548.31</v>
      </c>
      <c r="F83" s="177">
        <f t="shared" si="24"/>
        <v>25371.72</v>
      </c>
      <c r="G83" s="177">
        <f t="shared" si="24"/>
        <v>0</v>
      </c>
      <c r="H83" s="177">
        <f t="shared" si="24"/>
        <v>0</v>
      </c>
      <c r="I83" s="177">
        <f t="shared" si="24"/>
        <v>0</v>
      </c>
      <c r="J83" s="177">
        <f t="shared" si="24"/>
        <v>0</v>
      </c>
      <c r="K83" s="177">
        <f t="shared" si="24"/>
        <v>0</v>
      </c>
      <c r="L83" s="177">
        <f t="shared" si="24"/>
        <v>0</v>
      </c>
      <c r="M83" s="177">
        <f t="shared" si="24"/>
        <v>0</v>
      </c>
      <c r="N83" s="177">
        <f t="shared" si="24"/>
        <v>0</v>
      </c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</row>
    <row r="84" spans="1:30" ht="47.25">
      <c r="A84" s="153" t="s">
        <v>432</v>
      </c>
      <c r="B84" s="88" t="s">
        <v>141</v>
      </c>
      <c r="C84" s="97" t="s">
        <v>360</v>
      </c>
      <c r="D84" s="180"/>
      <c r="E84" s="178">
        <v>31548.31</v>
      </c>
      <c r="F84" s="178">
        <v>25371.72</v>
      </c>
      <c r="G84" s="180"/>
      <c r="H84" s="181"/>
      <c r="I84" s="181"/>
      <c r="J84" s="181"/>
      <c r="K84" s="181"/>
      <c r="L84" s="181"/>
      <c r="M84" s="181"/>
      <c r="N84" s="150">
        <f t="shared" ref="N84:N91" si="25">D84+G84</f>
        <v>0</v>
      </c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</row>
    <row r="85" spans="1:30" ht="31.5">
      <c r="A85" s="141" t="s">
        <v>433</v>
      </c>
      <c r="B85" s="141" t="s">
        <v>271</v>
      </c>
      <c r="C85" s="155" t="s">
        <v>272</v>
      </c>
      <c r="D85" s="143">
        <f>D86</f>
        <v>140000</v>
      </c>
      <c r="E85" s="143">
        <f t="shared" ref="E85:M85" si="26">E86</f>
        <v>0</v>
      </c>
      <c r="F85" s="143">
        <f t="shared" si="26"/>
        <v>5650</v>
      </c>
      <c r="G85" s="143">
        <f t="shared" si="26"/>
        <v>-140000</v>
      </c>
      <c r="H85" s="143">
        <f t="shared" si="26"/>
        <v>0</v>
      </c>
      <c r="I85" s="143">
        <f t="shared" si="26"/>
        <v>0</v>
      </c>
      <c r="J85" s="143">
        <f t="shared" si="26"/>
        <v>0</v>
      </c>
      <c r="K85" s="143">
        <f t="shared" si="26"/>
        <v>-140000</v>
      </c>
      <c r="L85" s="143">
        <f t="shared" si="26"/>
        <v>-140000</v>
      </c>
      <c r="M85" s="143">
        <f t="shared" si="26"/>
        <v>-140000</v>
      </c>
      <c r="N85" s="143">
        <f t="shared" si="25"/>
        <v>0</v>
      </c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</row>
    <row r="86" spans="1:30" ht="31.5">
      <c r="A86" s="141" t="s">
        <v>434</v>
      </c>
      <c r="B86" s="141" t="s">
        <v>271</v>
      </c>
      <c r="C86" s="155" t="s">
        <v>272</v>
      </c>
      <c r="D86" s="143">
        <f>D87+D88</f>
        <v>140000</v>
      </c>
      <c r="E86" s="143">
        <f t="shared" ref="E86:M86" si="27">E87+E88</f>
        <v>0</v>
      </c>
      <c r="F86" s="143">
        <f t="shared" si="27"/>
        <v>5650</v>
      </c>
      <c r="G86" s="143">
        <f t="shared" si="27"/>
        <v>-140000</v>
      </c>
      <c r="H86" s="143">
        <f t="shared" si="27"/>
        <v>0</v>
      </c>
      <c r="I86" s="143">
        <f t="shared" si="27"/>
        <v>0</v>
      </c>
      <c r="J86" s="143">
        <f t="shared" si="27"/>
        <v>0</v>
      </c>
      <c r="K86" s="143">
        <f t="shared" si="27"/>
        <v>-140000</v>
      </c>
      <c r="L86" s="143">
        <f t="shared" si="27"/>
        <v>-140000</v>
      </c>
      <c r="M86" s="143">
        <f t="shared" si="27"/>
        <v>-140000</v>
      </c>
      <c r="N86" s="143">
        <f t="shared" si="25"/>
        <v>0</v>
      </c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</row>
    <row r="87" spans="1:30" ht="16.5">
      <c r="A87" s="88" t="s">
        <v>435</v>
      </c>
      <c r="B87" s="224" t="s">
        <v>164</v>
      </c>
      <c r="C87" s="225" t="s">
        <v>165</v>
      </c>
      <c r="D87" s="177">
        <v>140000</v>
      </c>
      <c r="E87" s="178"/>
      <c r="F87" s="178">
        <v>3650</v>
      </c>
      <c r="G87" s="115">
        <f>H87+K87</f>
        <v>-140000</v>
      </c>
      <c r="H87" s="178"/>
      <c r="I87" s="178"/>
      <c r="J87" s="178"/>
      <c r="K87" s="178">
        <v>-140000</v>
      </c>
      <c r="L87" s="178">
        <v>-140000</v>
      </c>
      <c r="M87" s="170">
        <v>-140000</v>
      </c>
      <c r="N87" s="150">
        <f t="shared" si="25"/>
        <v>0</v>
      </c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</row>
    <row r="88" spans="1:30" ht="16.5">
      <c r="A88" s="88" t="s">
        <v>436</v>
      </c>
      <c r="B88" s="224" t="s">
        <v>166</v>
      </c>
      <c r="C88" s="225" t="s">
        <v>167</v>
      </c>
      <c r="D88" s="177"/>
      <c r="E88" s="178"/>
      <c r="F88" s="178">
        <v>2000</v>
      </c>
      <c r="G88" s="115"/>
      <c r="H88" s="178"/>
      <c r="I88" s="178"/>
      <c r="J88" s="178"/>
      <c r="K88" s="178"/>
      <c r="L88" s="178"/>
      <c r="M88" s="170"/>
      <c r="N88" s="150">
        <f t="shared" si="25"/>
        <v>0</v>
      </c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</row>
    <row r="89" spans="1:30" ht="31.5">
      <c r="A89" s="141" t="s">
        <v>437</v>
      </c>
      <c r="B89" s="141" t="s">
        <v>273</v>
      </c>
      <c r="C89" s="155" t="s">
        <v>274</v>
      </c>
      <c r="D89" s="143">
        <f>D90</f>
        <v>0</v>
      </c>
      <c r="E89" s="143">
        <f t="shared" ref="E89:M90" si="28">E90</f>
        <v>0</v>
      </c>
      <c r="F89" s="143">
        <f t="shared" si="28"/>
        <v>0</v>
      </c>
      <c r="G89" s="143">
        <f t="shared" si="28"/>
        <v>10000</v>
      </c>
      <c r="H89" s="143">
        <f t="shared" si="28"/>
        <v>0</v>
      </c>
      <c r="I89" s="143">
        <f t="shared" si="28"/>
        <v>0</v>
      </c>
      <c r="J89" s="143">
        <f t="shared" si="28"/>
        <v>0</v>
      </c>
      <c r="K89" s="143">
        <f t="shared" si="28"/>
        <v>10000</v>
      </c>
      <c r="L89" s="143">
        <f t="shared" si="28"/>
        <v>10000</v>
      </c>
      <c r="M89" s="143">
        <f t="shared" si="28"/>
        <v>60000</v>
      </c>
      <c r="N89" s="143">
        <f t="shared" si="25"/>
        <v>10000</v>
      </c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</row>
    <row r="90" spans="1:30" ht="31.5">
      <c r="A90" s="141" t="s">
        <v>438</v>
      </c>
      <c r="B90" s="141" t="s">
        <v>273</v>
      </c>
      <c r="C90" s="155" t="s">
        <v>274</v>
      </c>
      <c r="D90" s="143">
        <f>D91</f>
        <v>0</v>
      </c>
      <c r="E90" s="143">
        <f t="shared" si="28"/>
        <v>0</v>
      </c>
      <c r="F90" s="143">
        <f t="shared" si="28"/>
        <v>0</v>
      </c>
      <c r="G90" s="143">
        <f t="shared" si="28"/>
        <v>10000</v>
      </c>
      <c r="H90" s="143">
        <f t="shared" si="28"/>
        <v>0</v>
      </c>
      <c r="I90" s="143">
        <f t="shared" si="28"/>
        <v>0</v>
      </c>
      <c r="J90" s="143">
        <f t="shared" si="28"/>
        <v>0</v>
      </c>
      <c r="K90" s="143">
        <f t="shared" si="28"/>
        <v>10000</v>
      </c>
      <c r="L90" s="143">
        <f t="shared" si="28"/>
        <v>10000</v>
      </c>
      <c r="M90" s="143">
        <f t="shared" si="28"/>
        <v>60000</v>
      </c>
      <c r="N90" s="143">
        <f t="shared" si="25"/>
        <v>10000</v>
      </c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</row>
    <row r="91" spans="1:30" ht="31.5">
      <c r="A91" s="88" t="s">
        <v>439</v>
      </c>
      <c r="B91" s="88" t="s">
        <v>180</v>
      </c>
      <c r="C91" s="97" t="s">
        <v>440</v>
      </c>
      <c r="D91" s="177">
        <v>0</v>
      </c>
      <c r="E91" s="177">
        <v>0</v>
      </c>
      <c r="F91" s="177">
        <v>0</v>
      </c>
      <c r="G91" s="177">
        <v>10000</v>
      </c>
      <c r="H91" s="170">
        <v>0</v>
      </c>
      <c r="I91" s="170">
        <v>0</v>
      </c>
      <c r="J91" s="170">
        <v>0</v>
      </c>
      <c r="K91" s="170">
        <v>10000</v>
      </c>
      <c r="L91" s="170">
        <v>10000</v>
      </c>
      <c r="M91" s="170">
        <v>60000</v>
      </c>
      <c r="N91" s="150">
        <f t="shared" si="25"/>
        <v>10000</v>
      </c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</row>
    <row r="92" spans="1:30" ht="31.5">
      <c r="A92" s="141" t="s">
        <v>441</v>
      </c>
      <c r="B92" s="141" t="s">
        <v>277</v>
      </c>
      <c r="C92" s="230" t="s">
        <v>278</v>
      </c>
      <c r="D92" s="143">
        <f>D93</f>
        <v>0</v>
      </c>
      <c r="E92" s="143">
        <f t="shared" ref="E92:M93" si="29">E93</f>
        <v>0</v>
      </c>
      <c r="F92" s="143">
        <f t="shared" si="29"/>
        <v>0</v>
      </c>
      <c r="G92" s="143">
        <f t="shared" si="29"/>
        <v>283000</v>
      </c>
      <c r="H92" s="143">
        <f t="shared" si="29"/>
        <v>0</v>
      </c>
      <c r="I92" s="143">
        <f t="shared" si="29"/>
        <v>0</v>
      </c>
      <c r="J92" s="143">
        <f t="shared" si="29"/>
        <v>0</v>
      </c>
      <c r="K92" s="143">
        <f t="shared" si="29"/>
        <v>283000</v>
      </c>
      <c r="L92" s="143">
        <f t="shared" si="29"/>
        <v>283000</v>
      </c>
      <c r="M92" s="143">
        <f t="shared" si="29"/>
        <v>283000</v>
      </c>
      <c r="N92" s="143">
        <f>D92+G92</f>
        <v>283000</v>
      </c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</row>
    <row r="93" spans="1:30" ht="31.5">
      <c r="A93" s="141" t="s">
        <v>442</v>
      </c>
      <c r="B93" s="141" t="s">
        <v>277</v>
      </c>
      <c r="C93" s="230" t="s">
        <v>278</v>
      </c>
      <c r="D93" s="143">
        <f>D94</f>
        <v>0</v>
      </c>
      <c r="E93" s="143">
        <f t="shared" si="29"/>
        <v>0</v>
      </c>
      <c r="F93" s="143">
        <f t="shared" si="29"/>
        <v>0</v>
      </c>
      <c r="G93" s="143">
        <f t="shared" si="29"/>
        <v>283000</v>
      </c>
      <c r="H93" s="143">
        <f t="shared" si="29"/>
        <v>0</v>
      </c>
      <c r="I93" s="143">
        <f t="shared" si="29"/>
        <v>0</v>
      </c>
      <c r="J93" s="143">
        <f t="shared" si="29"/>
        <v>0</v>
      </c>
      <c r="K93" s="143">
        <f t="shared" si="29"/>
        <v>283000</v>
      </c>
      <c r="L93" s="143">
        <f t="shared" si="29"/>
        <v>283000</v>
      </c>
      <c r="M93" s="143">
        <f t="shared" si="29"/>
        <v>283000</v>
      </c>
      <c r="N93" s="143">
        <f>D93+G93</f>
        <v>283000</v>
      </c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</row>
    <row r="94" spans="1:30" ht="31.5">
      <c r="A94" s="88" t="s">
        <v>443</v>
      </c>
      <c r="B94" s="88" t="s">
        <v>311</v>
      </c>
      <c r="C94" s="116" t="s">
        <v>312</v>
      </c>
      <c r="D94" s="115"/>
      <c r="E94" s="115"/>
      <c r="F94" s="115"/>
      <c r="G94" s="115">
        <f>H94+K94</f>
        <v>283000</v>
      </c>
      <c r="H94" s="115"/>
      <c r="I94" s="115"/>
      <c r="J94" s="115"/>
      <c r="K94" s="178">
        <v>283000</v>
      </c>
      <c r="L94" s="178">
        <v>283000</v>
      </c>
      <c r="M94" s="170">
        <v>283000</v>
      </c>
      <c r="N94" s="177">
        <f>SUM(G94,D94)</f>
        <v>283000</v>
      </c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</row>
    <row r="95" spans="1:30" ht="31.5">
      <c r="A95" s="141" t="s">
        <v>444</v>
      </c>
      <c r="B95" s="141" t="s">
        <v>281</v>
      </c>
      <c r="C95" s="155" t="s">
        <v>282</v>
      </c>
      <c r="D95" s="143">
        <f>D96</f>
        <v>-170000</v>
      </c>
      <c r="E95" s="143">
        <f t="shared" ref="E95:M96" si="30">E96</f>
        <v>0</v>
      </c>
      <c r="F95" s="143">
        <f t="shared" si="30"/>
        <v>0</v>
      </c>
      <c r="G95" s="143">
        <f t="shared" si="30"/>
        <v>0</v>
      </c>
      <c r="H95" s="143">
        <f t="shared" si="30"/>
        <v>0</v>
      </c>
      <c r="I95" s="143">
        <f t="shared" si="30"/>
        <v>0</v>
      </c>
      <c r="J95" s="143">
        <f t="shared" si="30"/>
        <v>0</v>
      </c>
      <c r="K95" s="143">
        <f t="shared" si="30"/>
        <v>0</v>
      </c>
      <c r="L95" s="143">
        <f t="shared" si="30"/>
        <v>0</v>
      </c>
      <c r="M95" s="143">
        <f t="shared" si="30"/>
        <v>0</v>
      </c>
      <c r="N95" s="143">
        <f t="shared" ref="N95:N107" si="31">D95+G95</f>
        <v>-170000</v>
      </c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</row>
    <row r="96" spans="1:30" ht="31.5">
      <c r="A96" s="141" t="s">
        <v>445</v>
      </c>
      <c r="B96" s="141" t="s">
        <v>281</v>
      </c>
      <c r="C96" s="155" t="s">
        <v>282</v>
      </c>
      <c r="D96" s="143">
        <f>D97</f>
        <v>-170000</v>
      </c>
      <c r="E96" s="143">
        <f t="shared" si="30"/>
        <v>0</v>
      </c>
      <c r="F96" s="143">
        <f t="shared" si="30"/>
        <v>0</v>
      </c>
      <c r="G96" s="143">
        <f t="shared" si="30"/>
        <v>0</v>
      </c>
      <c r="H96" s="143">
        <f t="shared" si="30"/>
        <v>0</v>
      </c>
      <c r="I96" s="143">
        <f t="shared" si="30"/>
        <v>0</v>
      </c>
      <c r="J96" s="143">
        <f t="shared" si="30"/>
        <v>0</v>
      </c>
      <c r="K96" s="143">
        <f t="shared" si="30"/>
        <v>0</v>
      </c>
      <c r="L96" s="143">
        <f t="shared" si="30"/>
        <v>0</v>
      </c>
      <c r="M96" s="143">
        <f t="shared" si="30"/>
        <v>0</v>
      </c>
      <c r="N96" s="143">
        <f t="shared" si="31"/>
        <v>-170000</v>
      </c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</row>
    <row r="97" spans="1:30" ht="47.25">
      <c r="A97" s="88" t="s">
        <v>446</v>
      </c>
      <c r="B97" s="94">
        <v>160903</v>
      </c>
      <c r="C97" s="97" t="s">
        <v>186</v>
      </c>
      <c r="D97" s="177">
        <v>-170000</v>
      </c>
      <c r="E97" s="178"/>
      <c r="F97" s="178"/>
      <c r="G97" s="177"/>
      <c r="H97" s="178"/>
      <c r="I97" s="178"/>
      <c r="J97" s="178"/>
      <c r="K97" s="178"/>
      <c r="L97" s="178"/>
      <c r="M97" s="178"/>
      <c r="N97" s="150">
        <f t="shared" si="31"/>
        <v>-170000</v>
      </c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</row>
    <row r="98" spans="1:30" ht="49.5" customHeight="1">
      <c r="A98" s="141" t="s">
        <v>447</v>
      </c>
      <c r="B98" s="141" t="s">
        <v>283</v>
      </c>
      <c r="C98" s="155" t="s">
        <v>284</v>
      </c>
      <c r="D98" s="143">
        <f>D99</f>
        <v>-27888</v>
      </c>
      <c r="E98" s="143"/>
      <c r="F98" s="143"/>
      <c r="G98" s="143"/>
      <c r="H98" s="143"/>
      <c r="I98" s="143"/>
      <c r="J98" s="143"/>
      <c r="K98" s="143"/>
      <c r="L98" s="143"/>
      <c r="M98" s="143"/>
      <c r="N98" s="143">
        <f t="shared" si="31"/>
        <v>-27888</v>
      </c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</row>
    <row r="99" spans="1:30" ht="48" customHeight="1">
      <c r="A99" s="141" t="s">
        <v>448</v>
      </c>
      <c r="B99" s="141" t="s">
        <v>283</v>
      </c>
      <c r="C99" s="155" t="s">
        <v>284</v>
      </c>
      <c r="D99" s="143">
        <f>D100</f>
        <v>-27888</v>
      </c>
      <c r="E99" s="143"/>
      <c r="F99" s="143"/>
      <c r="G99" s="143"/>
      <c r="H99" s="143"/>
      <c r="I99" s="143"/>
      <c r="J99" s="143"/>
      <c r="K99" s="143"/>
      <c r="L99" s="143"/>
      <c r="M99" s="143"/>
      <c r="N99" s="143">
        <f t="shared" si="31"/>
        <v>-27888</v>
      </c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</row>
    <row r="100" spans="1:30" ht="31.5">
      <c r="A100" s="88" t="s">
        <v>449</v>
      </c>
      <c r="B100" s="110" t="s">
        <v>198</v>
      </c>
      <c r="C100" s="103" t="s">
        <v>199</v>
      </c>
      <c r="D100" s="177">
        <f>D101</f>
        <v>-27888</v>
      </c>
      <c r="E100" s="178"/>
      <c r="F100" s="178"/>
      <c r="G100" s="177"/>
      <c r="H100" s="178"/>
      <c r="I100" s="178"/>
      <c r="J100" s="178"/>
      <c r="K100" s="178"/>
      <c r="L100" s="178"/>
      <c r="M100" s="178"/>
      <c r="N100" s="150">
        <f t="shared" si="31"/>
        <v>-27888</v>
      </c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</row>
    <row r="101" spans="1:30" ht="110.25">
      <c r="A101" s="88" t="s">
        <v>450</v>
      </c>
      <c r="B101" s="110" t="s">
        <v>198</v>
      </c>
      <c r="C101" s="103" t="s">
        <v>451</v>
      </c>
      <c r="D101" s="177">
        <v>-27888</v>
      </c>
      <c r="E101" s="178"/>
      <c r="F101" s="178"/>
      <c r="G101" s="177"/>
      <c r="H101" s="178"/>
      <c r="I101" s="178"/>
      <c r="J101" s="178"/>
      <c r="K101" s="178"/>
      <c r="L101" s="178"/>
      <c r="M101" s="178"/>
      <c r="N101" s="150">
        <f t="shared" si="31"/>
        <v>-27888</v>
      </c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</row>
    <row r="102" spans="1:30" ht="31.5">
      <c r="A102" s="141">
        <v>7300000</v>
      </c>
      <c r="B102" s="141" t="s">
        <v>285</v>
      </c>
      <c r="C102" s="155" t="s">
        <v>286</v>
      </c>
      <c r="D102" s="143">
        <f>D103</f>
        <v>-855306</v>
      </c>
      <c r="E102" s="143">
        <f t="shared" ref="E102:M102" si="32">E103</f>
        <v>0</v>
      </c>
      <c r="F102" s="143">
        <f t="shared" si="32"/>
        <v>0</v>
      </c>
      <c r="G102" s="143">
        <f t="shared" si="32"/>
        <v>0</v>
      </c>
      <c r="H102" s="143">
        <f t="shared" si="32"/>
        <v>0</v>
      </c>
      <c r="I102" s="143">
        <f t="shared" si="32"/>
        <v>0</v>
      </c>
      <c r="J102" s="143">
        <f t="shared" si="32"/>
        <v>0</v>
      </c>
      <c r="K102" s="143">
        <f t="shared" si="32"/>
        <v>0</v>
      </c>
      <c r="L102" s="143">
        <f t="shared" si="32"/>
        <v>0</v>
      </c>
      <c r="M102" s="143">
        <f t="shared" si="32"/>
        <v>0</v>
      </c>
      <c r="N102" s="143">
        <f t="shared" si="31"/>
        <v>-855306</v>
      </c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</row>
    <row r="103" spans="1:30" ht="31.5">
      <c r="A103" s="141">
        <v>7310000</v>
      </c>
      <c r="B103" s="141" t="s">
        <v>285</v>
      </c>
      <c r="C103" s="155" t="s">
        <v>286</v>
      </c>
      <c r="D103" s="143">
        <f>D104+D105+D107</f>
        <v>-855306</v>
      </c>
      <c r="E103" s="143">
        <f t="shared" ref="E103:M103" si="33">E104+E105+E107</f>
        <v>0</v>
      </c>
      <c r="F103" s="143">
        <f t="shared" si="33"/>
        <v>0</v>
      </c>
      <c r="G103" s="143">
        <f t="shared" si="33"/>
        <v>0</v>
      </c>
      <c r="H103" s="143">
        <f t="shared" si="33"/>
        <v>0</v>
      </c>
      <c r="I103" s="143">
        <f t="shared" si="33"/>
        <v>0</v>
      </c>
      <c r="J103" s="143">
        <f t="shared" si="33"/>
        <v>0</v>
      </c>
      <c r="K103" s="143">
        <f t="shared" si="33"/>
        <v>0</v>
      </c>
      <c r="L103" s="143">
        <f t="shared" si="33"/>
        <v>0</v>
      </c>
      <c r="M103" s="143">
        <f t="shared" si="33"/>
        <v>0</v>
      </c>
      <c r="N103" s="143">
        <f t="shared" si="31"/>
        <v>-855306</v>
      </c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</row>
    <row r="104" spans="1:30" ht="31.5">
      <c r="A104" s="88" t="s">
        <v>452</v>
      </c>
      <c r="B104" s="88" t="s">
        <v>453</v>
      </c>
      <c r="C104" s="97" t="s">
        <v>454</v>
      </c>
      <c r="D104" s="177">
        <v>-90000</v>
      </c>
      <c r="E104" s="178"/>
      <c r="F104" s="178"/>
      <c r="G104" s="177"/>
      <c r="H104" s="178"/>
      <c r="I104" s="178"/>
      <c r="J104" s="178"/>
      <c r="K104" s="178"/>
      <c r="L104" s="178"/>
      <c r="M104" s="178"/>
      <c r="N104" s="150">
        <f t="shared" si="31"/>
        <v>-90000</v>
      </c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</row>
    <row r="105" spans="1:30" ht="31.5">
      <c r="A105" s="88" t="s">
        <v>455</v>
      </c>
      <c r="B105" s="88" t="s">
        <v>332</v>
      </c>
      <c r="C105" s="97" t="s">
        <v>333</v>
      </c>
      <c r="D105" s="177">
        <f>D106</f>
        <v>-25000</v>
      </c>
      <c r="E105" s="178"/>
      <c r="F105" s="178"/>
      <c r="G105" s="177"/>
      <c r="H105" s="178"/>
      <c r="I105" s="178"/>
      <c r="J105" s="178"/>
      <c r="K105" s="178"/>
      <c r="L105" s="178"/>
      <c r="M105" s="178"/>
      <c r="N105" s="150">
        <f t="shared" si="31"/>
        <v>-25000</v>
      </c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</row>
    <row r="106" spans="1:30" ht="63">
      <c r="A106" s="88" t="s">
        <v>456</v>
      </c>
      <c r="B106" s="88" t="s">
        <v>332</v>
      </c>
      <c r="C106" s="97" t="s">
        <v>457</v>
      </c>
      <c r="D106" s="177">
        <v>-25000</v>
      </c>
      <c r="E106" s="178"/>
      <c r="F106" s="178"/>
      <c r="G106" s="177"/>
      <c r="H106" s="178"/>
      <c r="I106" s="178"/>
      <c r="J106" s="178"/>
      <c r="K106" s="178"/>
      <c r="L106" s="178"/>
      <c r="M106" s="178"/>
      <c r="N106" s="150">
        <f t="shared" si="31"/>
        <v>-25000</v>
      </c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</row>
    <row r="107" spans="1:30" ht="16.5">
      <c r="A107" s="88" t="s">
        <v>458</v>
      </c>
      <c r="B107" s="88" t="s">
        <v>459</v>
      </c>
      <c r="C107" s="103" t="s">
        <v>460</v>
      </c>
      <c r="D107" s="178">
        <f>-957000+216694</f>
        <v>-740306</v>
      </c>
      <c r="E107" s="170"/>
      <c r="F107" s="170"/>
      <c r="G107" s="115"/>
      <c r="H107" s="189"/>
      <c r="I107" s="189"/>
      <c r="J107" s="189"/>
      <c r="K107" s="189"/>
      <c r="L107" s="189"/>
      <c r="M107" s="189"/>
      <c r="N107" s="177">
        <f t="shared" si="31"/>
        <v>-740306</v>
      </c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</row>
    <row r="108" spans="1:30" ht="16.5">
      <c r="A108" s="141" t="s">
        <v>461</v>
      </c>
      <c r="B108" s="141" t="s">
        <v>462</v>
      </c>
      <c r="C108" s="155" t="s">
        <v>463</v>
      </c>
      <c r="D108" s="187">
        <v>34268.559999999998</v>
      </c>
      <c r="E108" s="187"/>
      <c r="F108" s="187"/>
      <c r="G108" s="187"/>
      <c r="H108" s="187"/>
      <c r="I108" s="187"/>
      <c r="J108" s="187"/>
      <c r="K108" s="187"/>
      <c r="L108" s="187"/>
      <c r="M108" s="187"/>
      <c r="N108" s="188">
        <f>D108+G108</f>
        <v>34268.559999999998</v>
      </c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</row>
    <row r="109" spans="1:30" s="157" customFormat="1" ht="18.75">
      <c r="A109" s="231"/>
      <c r="B109" s="232"/>
      <c r="C109" s="233" t="s">
        <v>209</v>
      </c>
      <c r="D109" s="192">
        <f>D16+D22+D27+D31+D40+D56+D72+D81+D85+D89+D95+D98+D102+D108+D92+D12</f>
        <v>-1636692.27</v>
      </c>
      <c r="E109" s="192">
        <f t="shared" ref="E109:N109" si="34">E16+E22+E27+E31+E40+E56+E72+E81+E85+E89+E95+E98+E102+E108+E92+E12</f>
        <v>-337078.03</v>
      </c>
      <c r="F109" s="192">
        <f t="shared" si="34"/>
        <v>362639.74</v>
      </c>
      <c r="G109" s="192">
        <f t="shared" si="34"/>
        <v>735542.64999999991</v>
      </c>
      <c r="H109" s="192">
        <f t="shared" si="34"/>
        <v>0</v>
      </c>
      <c r="I109" s="192">
        <f t="shared" si="34"/>
        <v>0</v>
      </c>
      <c r="J109" s="192">
        <f t="shared" si="34"/>
        <v>0</v>
      </c>
      <c r="K109" s="192">
        <f t="shared" si="34"/>
        <v>735542.64999999991</v>
      </c>
      <c r="L109" s="192">
        <f t="shared" si="34"/>
        <v>735542.64999999991</v>
      </c>
      <c r="M109" s="192">
        <f t="shared" si="34"/>
        <v>785542.64999999991</v>
      </c>
      <c r="N109" s="192">
        <f t="shared" si="34"/>
        <v>-901149.62000000011</v>
      </c>
    </row>
    <row r="110" spans="1:30" s="157" customFormat="1" ht="16.5" customHeight="1">
      <c r="A110" s="234"/>
      <c r="B110" s="235"/>
      <c r="C110" s="236" t="s">
        <v>210</v>
      </c>
      <c r="D110" s="143">
        <f>D114+D117+D123+D126+D120+D111</f>
        <v>11928934</v>
      </c>
      <c r="E110" s="143">
        <f t="shared" ref="E110:N110" si="35">E114+E117+E123+E126+E120+E111</f>
        <v>0</v>
      </c>
      <c r="F110" s="143">
        <f t="shared" si="35"/>
        <v>0</v>
      </c>
      <c r="G110" s="143">
        <f t="shared" si="35"/>
        <v>86436406</v>
      </c>
      <c r="H110" s="143">
        <f t="shared" si="35"/>
        <v>85796100</v>
      </c>
      <c r="I110" s="143">
        <f t="shared" si="35"/>
        <v>0</v>
      </c>
      <c r="J110" s="143">
        <f t="shared" si="35"/>
        <v>0</v>
      </c>
      <c r="K110" s="143">
        <f t="shared" si="35"/>
        <v>640306</v>
      </c>
      <c r="L110" s="143">
        <f t="shared" si="35"/>
        <v>640306</v>
      </c>
      <c r="M110" s="143">
        <f t="shared" si="35"/>
        <v>640306</v>
      </c>
      <c r="N110" s="143">
        <f t="shared" si="35"/>
        <v>98365340</v>
      </c>
    </row>
    <row r="111" spans="1:30" s="157" customFormat="1" ht="31.5">
      <c r="A111" s="141" t="s">
        <v>336</v>
      </c>
      <c r="B111" s="141" t="s">
        <v>248</v>
      </c>
      <c r="C111" s="155" t="s">
        <v>249</v>
      </c>
      <c r="D111" s="143">
        <f>D112</f>
        <v>50234</v>
      </c>
      <c r="E111" s="143">
        <f t="shared" ref="E111:M112" si="36">E112</f>
        <v>0</v>
      </c>
      <c r="F111" s="143">
        <f t="shared" si="36"/>
        <v>0</v>
      </c>
      <c r="G111" s="143">
        <f t="shared" si="36"/>
        <v>0</v>
      </c>
      <c r="H111" s="143">
        <f t="shared" si="36"/>
        <v>0</v>
      </c>
      <c r="I111" s="143">
        <f t="shared" si="36"/>
        <v>0</v>
      </c>
      <c r="J111" s="143">
        <f t="shared" si="36"/>
        <v>0</v>
      </c>
      <c r="K111" s="143">
        <f t="shared" si="36"/>
        <v>0</v>
      </c>
      <c r="L111" s="143">
        <f t="shared" si="36"/>
        <v>0</v>
      </c>
      <c r="M111" s="143">
        <f t="shared" si="36"/>
        <v>0</v>
      </c>
      <c r="N111" s="143">
        <f>D111+G111</f>
        <v>50234</v>
      </c>
    </row>
    <row r="112" spans="1:30" s="157" customFormat="1" ht="31.5">
      <c r="A112" s="141" t="s">
        <v>464</v>
      </c>
      <c r="B112" s="141" t="s">
        <v>248</v>
      </c>
      <c r="C112" s="155" t="s">
        <v>249</v>
      </c>
      <c r="D112" s="143">
        <f>D113</f>
        <v>50234</v>
      </c>
      <c r="E112" s="143">
        <f t="shared" si="36"/>
        <v>0</v>
      </c>
      <c r="F112" s="143">
        <f t="shared" si="36"/>
        <v>0</v>
      </c>
      <c r="G112" s="143">
        <f t="shared" si="36"/>
        <v>0</v>
      </c>
      <c r="H112" s="143">
        <f t="shared" si="36"/>
        <v>0</v>
      </c>
      <c r="I112" s="143">
        <f t="shared" si="36"/>
        <v>0</v>
      </c>
      <c r="J112" s="143">
        <f t="shared" si="36"/>
        <v>0</v>
      </c>
      <c r="K112" s="143">
        <f t="shared" si="36"/>
        <v>0</v>
      </c>
      <c r="L112" s="143">
        <f t="shared" si="36"/>
        <v>0</v>
      </c>
      <c r="M112" s="143">
        <f t="shared" si="36"/>
        <v>0</v>
      </c>
      <c r="N112" s="143">
        <f>D112+G112</f>
        <v>50234</v>
      </c>
    </row>
    <row r="113" spans="1:14" s="157" customFormat="1" ht="47.25">
      <c r="A113" s="104">
        <v>1018800</v>
      </c>
      <c r="B113" s="88" t="s">
        <v>211</v>
      </c>
      <c r="C113" s="116" t="s">
        <v>288</v>
      </c>
      <c r="D113" s="150">
        <v>50234</v>
      </c>
      <c r="E113" s="150"/>
      <c r="F113" s="150"/>
      <c r="G113" s="150"/>
      <c r="H113" s="150"/>
      <c r="I113" s="150"/>
      <c r="J113" s="150"/>
      <c r="K113" s="150"/>
      <c r="L113" s="150"/>
      <c r="M113" s="150"/>
      <c r="N113" s="150">
        <f>D113+G113</f>
        <v>50234</v>
      </c>
    </row>
    <row r="114" spans="1:14" s="157" customFormat="1" ht="31.5">
      <c r="A114" s="141" t="s">
        <v>354</v>
      </c>
      <c r="B114" s="141" t="s">
        <v>252</v>
      </c>
      <c r="C114" s="155" t="s">
        <v>253</v>
      </c>
      <c r="D114" s="143">
        <f>D115</f>
        <v>0</v>
      </c>
      <c r="E114" s="143">
        <f t="shared" ref="E114:M115" si="37">E115</f>
        <v>0</v>
      </c>
      <c r="F114" s="143">
        <f t="shared" si="37"/>
        <v>0</v>
      </c>
      <c r="G114" s="143">
        <f t="shared" si="37"/>
        <v>-250000</v>
      </c>
      <c r="H114" s="143">
        <f t="shared" si="37"/>
        <v>0</v>
      </c>
      <c r="I114" s="143">
        <f t="shared" si="37"/>
        <v>0</v>
      </c>
      <c r="J114" s="143">
        <f t="shared" si="37"/>
        <v>0</v>
      </c>
      <c r="K114" s="143">
        <f t="shared" si="37"/>
        <v>-250000</v>
      </c>
      <c r="L114" s="143">
        <f t="shared" si="37"/>
        <v>-250000</v>
      </c>
      <c r="M114" s="143">
        <f t="shared" si="37"/>
        <v>-250000</v>
      </c>
      <c r="N114" s="143">
        <f t="shared" ref="N114:N119" si="38">D114+G114</f>
        <v>-250000</v>
      </c>
    </row>
    <row r="115" spans="1:14" s="157" customFormat="1" ht="31.5">
      <c r="A115" s="141" t="s">
        <v>356</v>
      </c>
      <c r="B115" s="141" t="s">
        <v>252</v>
      </c>
      <c r="C115" s="155" t="s">
        <v>253</v>
      </c>
      <c r="D115" s="143">
        <f>D116</f>
        <v>0</v>
      </c>
      <c r="E115" s="143">
        <f t="shared" si="37"/>
        <v>0</v>
      </c>
      <c r="F115" s="143">
        <f t="shared" si="37"/>
        <v>0</v>
      </c>
      <c r="G115" s="143">
        <f t="shared" si="37"/>
        <v>-250000</v>
      </c>
      <c r="H115" s="143">
        <f t="shared" si="37"/>
        <v>0</v>
      </c>
      <c r="I115" s="143">
        <f t="shared" si="37"/>
        <v>0</v>
      </c>
      <c r="J115" s="143">
        <f t="shared" si="37"/>
        <v>0</v>
      </c>
      <c r="K115" s="143">
        <f t="shared" si="37"/>
        <v>-250000</v>
      </c>
      <c r="L115" s="143">
        <f t="shared" si="37"/>
        <v>-250000</v>
      </c>
      <c r="M115" s="143">
        <f t="shared" si="37"/>
        <v>-250000</v>
      </c>
      <c r="N115" s="143">
        <f t="shared" si="38"/>
        <v>-250000</v>
      </c>
    </row>
    <row r="116" spans="1:14" s="157" customFormat="1" ht="47.25">
      <c r="A116" s="104" t="s">
        <v>465</v>
      </c>
      <c r="B116" s="88" t="s">
        <v>211</v>
      </c>
      <c r="C116" s="116" t="s">
        <v>289</v>
      </c>
      <c r="D116" s="147"/>
      <c r="E116" s="150"/>
      <c r="F116" s="150"/>
      <c r="G116" s="150">
        <f>H116+K116</f>
        <v>-250000</v>
      </c>
      <c r="H116" s="150"/>
      <c r="I116" s="150"/>
      <c r="J116" s="150"/>
      <c r="K116" s="147">
        <v>-250000</v>
      </c>
      <c r="L116" s="147">
        <v>-250000</v>
      </c>
      <c r="M116" s="147">
        <v>-250000</v>
      </c>
      <c r="N116" s="150">
        <f t="shared" si="38"/>
        <v>-250000</v>
      </c>
    </row>
    <row r="117" spans="1:14" s="157" customFormat="1" ht="31.5">
      <c r="A117" s="141">
        <v>1400000</v>
      </c>
      <c r="B117" s="237" t="s">
        <v>256</v>
      </c>
      <c r="C117" s="155" t="s">
        <v>257</v>
      </c>
      <c r="D117" s="143">
        <f>D118</f>
        <v>180000</v>
      </c>
      <c r="E117" s="143">
        <f t="shared" ref="E117:M117" si="39">E118</f>
        <v>0</v>
      </c>
      <c r="F117" s="143">
        <f t="shared" si="39"/>
        <v>0</v>
      </c>
      <c r="G117" s="143">
        <f t="shared" si="39"/>
        <v>0</v>
      </c>
      <c r="H117" s="143">
        <f t="shared" si="39"/>
        <v>0</v>
      </c>
      <c r="I117" s="143">
        <f t="shared" si="39"/>
        <v>0</v>
      </c>
      <c r="J117" s="143">
        <f t="shared" si="39"/>
        <v>0</v>
      </c>
      <c r="K117" s="143">
        <f t="shared" si="39"/>
        <v>0</v>
      </c>
      <c r="L117" s="143">
        <f t="shared" si="39"/>
        <v>0</v>
      </c>
      <c r="M117" s="143">
        <f t="shared" si="39"/>
        <v>0</v>
      </c>
      <c r="N117" s="143">
        <f t="shared" si="38"/>
        <v>180000</v>
      </c>
    </row>
    <row r="118" spans="1:14" s="157" customFormat="1" ht="31.5">
      <c r="A118" s="141">
        <v>1410000</v>
      </c>
      <c r="B118" s="237" t="s">
        <v>256</v>
      </c>
      <c r="C118" s="155" t="s">
        <v>257</v>
      </c>
      <c r="D118" s="143">
        <f>D119</f>
        <v>180000</v>
      </c>
      <c r="E118" s="143"/>
      <c r="F118" s="143"/>
      <c r="G118" s="143"/>
      <c r="H118" s="143"/>
      <c r="I118" s="143"/>
      <c r="J118" s="143"/>
      <c r="K118" s="143"/>
      <c r="L118" s="143"/>
      <c r="M118" s="143"/>
      <c r="N118" s="143">
        <f t="shared" si="38"/>
        <v>180000</v>
      </c>
    </row>
    <row r="119" spans="1:14" s="157" customFormat="1" ht="52.5" customHeight="1">
      <c r="A119" s="88" t="s">
        <v>466</v>
      </c>
      <c r="B119" s="88" t="s">
        <v>211</v>
      </c>
      <c r="C119" s="238" t="s">
        <v>292</v>
      </c>
      <c r="D119" s="178">
        <v>180000</v>
      </c>
      <c r="E119" s="150"/>
      <c r="F119" s="150"/>
      <c r="G119" s="150"/>
      <c r="H119" s="150"/>
      <c r="I119" s="150"/>
      <c r="J119" s="150"/>
      <c r="K119" s="150"/>
      <c r="L119" s="150"/>
      <c r="M119" s="150"/>
      <c r="N119" s="150">
        <f t="shared" si="38"/>
        <v>180000</v>
      </c>
    </row>
    <row r="120" spans="1:14" s="157" customFormat="1" ht="63">
      <c r="A120" s="141" t="s">
        <v>467</v>
      </c>
      <c r="B120" s="141" t="s">
        <v>293</v>
      </c>
      <c r="C120" s="155" t="s">
        <v>294</v>
      </c>
      <c r="D120" s="143">
        <f>D121</f>
        <v>11698700</v>
      </c>
      <c r="E120" s="143">
        <f t="shared" ref="E120:M121" si="40">E121</f>
        <v>0</v>
      </c>
      <c r="F120" s="143">
        <f t="shared" si="40"/>
        <v>0</v>
      </c>
      <c r="G120" s="143">
        <f t="shared" si="40"/>
        <v>85796100</v>
      </c>
      <c r="H120" s="143">
        <f t="shared" si="40"/>
        <v>85796100</v>
      </c>
      <c r="I120" s="143">
        <f t="shared" si="40"/>
        <v>0</v>
      </c>
      <c r="J120" s="143">
        <f t="shared" si="40"/>
        <v>0</v>
      </c>
      <c r="K120" s="143">
        <f t="shared" si="40"/>
        <v>0</v>
      </c>
      <c r="L120" s="143">
        <f t="shared" si="40"/>
        <v>0</v>
      </c>
      <c r="M120" s="143">
        <f t="shared" si="40"/>
        <v>0</v>
      </c>
      <c r="N120" s="143">
        <f>SUM(G120,D120)</f>
        <v>97494800</v>
      </c>
    </row>
    <row r="121" spans="1:14" s="157" customFormat="1" ht="63">
      <c r="A121" s="141" t="s">
        <v>468</v>
      </c>
      <c r="B121" s="141" t="s">
        <v>293</v>
      </c>
      <c r="C121" s="155" t="s">
        <v>294</v>
      </c>
      <c r="D121" s="143">
        <f>D122</f>
        <v>11698700</v>
      </c>
      <c r="E121" s="143">
        <f t="shared" si="40"/>
        <v>0</v>
      </c>
      <c r="F121" s="143">
        <f t="shared" si="40"/>
        <v>0</v>
      </c>
      <c r="G121" s="143">
        <f t="shared" si="40"/>
        <v>85796100</v>
      </c>
      <c r="H121" s="143">
        <f t="shared" si="40"/>
        <v>85796100</v>
      </c>
      <c r="I121" s="143">
        <f t="shared" si="40"/>
        <v>0</v>
      </c>
      <c r="J121" s="143">
        <f t="shared" si="40"/>
        <v>0</v>
      </c>
      <c r="K121" s="143">
        <f t="shared" si="40"/>
        <v>0</v>
      </c>
      <c r="L121" s="143">
        <f t="shared" si="40"/>
        <v>0</v>
      </c>
      <c r="M121" s="143">
        <f t="shared" si="40"/>
        <v>0</v>
      </c>
      <c r="N121" s="143">
        <f>SUM(G121,D121)</f>
        <v>97494800</v>
      </c>
    </row>
    <row r="122" spans="1:14" s="157" customFormat="1" ht="244.5" customHeight="1">
      <c r="A122" s="88" t="s">
        <v>469</v>
      </c>
      <c r="B122" s="88" t="s">
        <v>218</v>
      </c>
      <c r="C122" s="116" t="s">
        <v>56</v>
      </c>
      <c r="D122" s="146">
        <v>11698700</v>
      </c>
      <c r="E122" s="150"/>
      <c r="F122" s="150"/>
      <c r="G122" s="150">
        <f>H122+K122</f>
        <v>85796100</v>
      </c>
      <c r="H122" s="147">
        <v>85796100</v>
      </c>
      <c r="I122" s="150"/>
      <c r="J122" s="150"/>
      <c r="K122" s="147"/>
      <c r="L122" s="147"/>
      <c r="M122" s="147"/>
      <c r="N122" s="150">
        <f>D122+G122</f>
        <v>97494800</v>
      </c>
    </row>
    <row r="123" spans="1:14" s="157" customFormat="1" ht="31.5">
      <c r="A123" s="141" t="s">
        <v>437</v>
      </c>
      <c r="B123" s="141" t="s">
        <v>273</v>
      </c>
      <c r="C123" s="155" t="s">
        <v>274</v>
      </c>
      <c r="D123" s="143">
        <f>D124</f>
        <v>0</v>
      </c>
      <c r="E123" s="143">
        <f t="shared" ref="E123:M124" si="41">E124</f>
        <v>0</v>
      </c>
      <c r="F123" s="143">
        <f t="shared" si="41"/>
        <v>0</v>
      </c>
      <c r="G123" s="143">
        <f t="shared" si="41"/>
        <v>150000</v>
      </c>
      <c r="H123" s="143">
        <f t="shared" si="41"/>
        <v>0</v>
      </c>
      <c r="I123" s="143">
        <f t="shared" si="41"/>
        <v>0</v>
      </c>
      <c r="J123" s="143">
        <f t="shared" si="41"/>
        <v>0</v>
      </c>
      <c r="K123" s="143">
        <f t="shared" si="41"/>
        <v>150000</v>
      </c>
      <c r="L123" s="143">
        <f t="shared" si="41"/>
        <v>150000</v>
      </c>
      <c r="M123" s="143">
        <f t="shared" si="41"/>
        <v>150000</v>
      </c>
      <c r="N123" s="143">
        <f t="shared" ref="N123:N128" si="42">D123+G123</f>
        <v>150000</v>
      </c>
    </row>
    <row r="124" spans="1:14" s="157" customFormat="1" ht="31.5">
      <c r="A124" s="141" t="s">
        <v>438</v>
      </c>
      <c r="B124" s="141" t="s">
        <v>273</v>
      </c>
      <c r="C124" s="155" t="s">
        <v>274</v>
      </c>
      <c r="D124" s="143">
        <f>D125</f>
        <v>0</v>
      </c>
      <c r="E124" s="143">
        <f t="shared" si="41"/>
        <v>0</v>
      </c>
      <c r="F124" s="143">
        <f t="shared" si="41"/>
        <v>0</v>
      </c>
      <c r="G124" s="143">
        <f t="shared" si="41"/>
        <v>150000</v>
      </c>
      <c r="H124" s="143">
        <f t="shared" si="41"/>
        <v>0</v>
      </c>
      <c r="I124" s="143">
        <f t="shared" si="41"/>
        <v>0</v>
      </c>
      <c r="J124" s="143">
        <f t="shared" si="41"/>
        <v>0</v>
      </c>
      <c r="K124" s="143">
        <f t="shared" si="41"/>
        <v>150000</v>
      </c>
      <c r="L124" s="143">
        <f t="shared" si="41"/>
        <v>150000</v>
      </c>
      <c r="M124" s="143">
        <f t="shared" si="41"/>
        <v>150000</v>
      </c>
      <c r="N124" s="143">
        <f t="shared" si="42"/>
        <v>150000</v>
      </c>
    </row>
    <row r="125" spans="1:14" s="157" customFormat="1" ht="47.25">
      <c r="A125" s="104" t="s">
        <v>470</v>
      </c>
      <c r="B125" s="88" t="s">
        <v>211</v>
      </c>
      <c r="C125" s="97" t="s">
        <v>297</v>
      </c>
      <c r="D125" s="146"/>
      <c r="E125" s="150"/>
      <c r="F125" s="150"/>
      <c r="G125" s="150">
        <f>H125+K125</f>
        <v>150000</v>
      </c>
      <c r="H125" s="150"/>
      <c r="I125" s="150"/>
      <c r="J125" s="150"/>
      <c r="K125" s="147">
        <v>150000</v>
      </c>
      <c r="L125" s="147">
        <v>150000</v>
      </c>
      <c r="M125" s="147">
        <v>150000</v>
      </c>
      <c r="N125" s="150">
        <f t="shared" si="42"/>
        <v>150000</v>
      </c>
    </row>
    <row r="126" spans="1:14" s="157" customFormat="1" ht="31.5">
      <c r="A126" s="141">
        <v>7300000</v>
      </c>
      <c r="B126" s="141" t="s">
        <v>285</v>
      </c>
      <c r="C126" s="155" t="s">
        <v>286</v>
      </c>
      <c r="D126" s="143">
        <f>D127</f>
        <v>0</v>
      </c>
      <c r="E126" s="143">
        <f t="shared" ref="E126:M127" si="43">E127</f>
        <v>0</v>
      </c>
      <c r="F126" s="143">
        <f t="shared" si="43"/>
        <v>0</v>
      </c>
      <c r="G126" s="143">
        <f t="shared" si="43"/>
        <v>740306</v>
      </c>
      <c r="H126" s="143">
        <f t="shared" si="43"/>
        <v>0</v>
      </c>
      <c r="I126" s="143">
        <f t="shared" si="43"/>
        <v>0</v>
      </c>
      <c r="J126" s="143">
        <f t="shared" si="43"/>
        <v>0</v>
      </c>
      <c r="K126" s="143">
        <f t="shared" si="43"/>
        <v>740306</v>
      </c>
      <c r="L126" s="143">
        <f t="shared" si="43"/>
        <v>740306</v>
      </c>
      <c r="M126" s="143">
        <f t="shared" si="43"/>
        <v>740306</v>
      </c>
      <c r="N126" s="143">
        <f t="shared" si="42"/>
        <v>740306</v>
      </c>
    </row>
    <row r="127" spans="1:14" s="157" customFormat="1" ht="31.5">
      <c r="A127" s="141">
        <v>7310000</v>
      </c>
      <c r="B127" s="141" t="s">
        <v>285</v>
      </c>
      <c r="C127" s="155" t="s">
        <v>286</v>
      </c>
      <c r="D127" s="143">
        <f>D128</f>
        <v>0</v>
      </c>
      <c r="E127" s="143">
        <f t="shared" si="43"/>
        <v>0</v>
      </c>
      <c r="F127" s="143">
        <f t="shared" si="43"/>
        <v>0</v>
      </c>
      <c r="G127" s="143">
        <f t="shared" si="43"/>
        <v>740306</v>
      </c>
      <c r="H127" s="143">
        <f t="shared" si="43"/>
        <v>0</v>
      </c>
      <c r="I127" s="143">
        <f t="shared" si="43"/>
        <v>0</v>
      </c>
      <c r="J127" s="143">
        <f t="shared" si="43"/>
        <v>0</v>
      </c>
      <c r="K127" s="143">
        <f t="shared" si="43"/>
        <v>740306</v>
      </c>
      <c r="L127" s="143">
        <f t="shared" si="43"/>
        <v>740306</v>
      </c>
      <c r="M127" s="143">
        <f t="shared" si="43"/>
        <v>740306</v>
      </c>
      <c r="N127" s="143">
        <f t="shared" si="42"/>
        <v>740306</v>
      </c>
    </row>
    <row r="128" spans="1:14" s="157" customFormat="1" ht="101.25" customHeight="1">
      <c r="A128" s="104">
        <v>7318800</v>
      </c>
      <c r="B128" s="88" t="s">
        <v>211</v>
      </c>
      <c r="C128" s="97" t="s">
        <v>298</v>
      </c>
      <c r="D128" s="178"/>
      <c r="E128" s="150"/>
      <c r="F128" s="150"/>
      <c r="G128" s="150">
        <f>H128+K128</f>
        <v>740306</v>
      </c>
      <c r="H128" s="150"/>
      <c r="I128" s="150"/>
      <c r="J128" s="150"/>
      <c r="K128" s="147">
        <v>740306</v>
      </c>
      <c r="L128" s="147">
        <v>740306</v>
      </c>
      <c r="M128" s="147">
        <v>740306</v>
      </c>
      <c r="N128" s="177">
        <f t="shared" si="42"/>
        <v>740306</v>
      </c>
    </row>
    <row r="129" spans="1:15" s="157" customFormat="1" ht="19.5">
      <c r="A129" s="234"/>
      <c r="B129" s="193"/>
      <c r="C129" s="194" t="s">
        <v>8</v>
      </c>
      <c r="D129" s="192">
        <f t="shared" ref="D129:N129" si="44">D110+D109</f>
        <v>10292241.73</v>
      </c>
      <c r="E129" s="192">
        <f t="shared" si="44"/>
        <v>-337078.03</v>
      </c>
      <c r="F129" s="192">
        <f t="shared" si="44"/>
        <v>362639.74</v>
      </c>
      <c r="G129" s="192">
        <f t="shared" si="44"/>
        <v>87171948.650000006</v>
      </c>
      <c r="H129" s="192">
        <f t="shared" si="44"/>
        <v>85796100</v>
      </c>
      <c r="I129" s="192">
        <f t="shared" si="44"/>
        <v>0</v>
      </c>
      <c r="J129" s="192">
        <f t="shared" si="44"/>
        <v>0</v>
      </c>
      <c r="K129" s="192">
        <f t="shared" si="44"/>
        <v>1375848.65</v>
      </c>
      <c r="L129" s="192">
        <f t="shared" si="44"/>
        <v>1375848.65</v>
      </c>
      <c r="M129" s="192">
        <f t="shared" si="44"/>
        <v>1425848.65</v>
      </c>
      <c r="N129" s="192">
        <f t="shared" si="44"/>
        <v>97464190.379999995</v>
      </c>
    </row>
    <row r="130" spans="1:15" ht="13.5" customHeight="1">
      <c r="B130" s="196"/>
      <c r="D130" s="197"/>
      <c r="E130" s="198"/>
      <c r="F130" s="198"/>
      <c r="G130" s="199"/>
      <c r="H130" s="198"/>
      <c r="I130" s="198"/>
      <c r="J130" s="198"/>
      <c r="K130" s="198"/>
      <c r="L130" s="198"/>
      <c r="M130" s="198"/>
      <c r="N130" s="197"/>
    </row>
    <row r="131" spans="1:15" ht="22.5" customHeight="1">
      <c r="B131" s="200"/>
      <c r="C131" s="201"/>
      <c r="D131" s="197"/>
      <c r="E131" s="198"/>
      <c r="F131" s="198"/>
      <c r="G131" s="199"/>
      <c r="H131" s="198"/>
      <c r="I131" s="198"/>
      <c r="J131" s="202"/>
      <c r="K131" s="198"/>
      <c r="L131" s="198"/>
      <c r="M131" s="198"/>
      <c r="N131" s="203"/>
    </row>
    <row r="132" spans="1:15" ht="26.25" customHeight="1">
      <c r="A132" s="442" t="s">
        <v>58</v>
      </c>
      <c r="B132" s="442"/>
      <c r="C132" s="442"/>
      <c r="D132" s="442"/>
      <c r="E132" s="442"/>
      <c r="G132" s="205"/>
      <c r="H132" s="206"/>
      <c r="I132" s="206"/>
      <c r="L132" s="450" t="s">
        <v>59</v>
      </c>
      <c r="M132" s="450"/>
      <c r="N132" s="197"/>
    </row>
    <row r="133" spans="1:15">
      <c r="B133" s="207"/>
      <c r="D133" s="197"/>
      <c r="E133" s="198"/>
      <c r="F133" s="198"/>
      <c r="G133" s="199"/>
      <c r="H133" s="198"/>
      <c r="I133" s="198"/>
      <c r="J133" s="198"/>
      <c r="K133" s="198"/>
      <c r="L133" s="198"/>
      <c r="M133" s="198"/>
      <c r="N133" s="197"/>
    </row>
    <row r="134" spans="1:15">
      <c r="B134" s="200"/>
    </row>
    <row r="135" spans="1:15">
      <c r="B135" s="200"/>
      <c r="D135" s="210"/>
    </row>
    <row r="136" spans="1:15">
      <c r="B136" s="200"/>
      <c r="D136" s="211"/>
      <c r="E136" s="220"/>
      <c r="F136" s="220"/>
      <c r="G136" s="220"/>
      <c r="H136" s="220"/>
      <c r="I136" s="220"/>
      <c r="J136" s="220"/>
      <c r="K136" s="220"/>
      <c r="L136" s="220"/>
      <c r="M136" s="220"/>
      <c r="N136" s="211"/>
      <c r="O136" s="215"/>
    </row>
    <row r="137" spans="1:15">
      <c r="B137" s="200"/>
      <c r="D137" s="220"/>
      <c r="E137" s="215"/>
      <c r="F137" s="215"/>
      <c r="G137" s="216"/>
      <c r="H137" s="215"/>
      <c r="I137" s="215"/>
      <c r="J137" s="215"/>
      <c r="K137" s="215"/>
      <c r="L137" s="215"/>
      <c r="M137" s="215"/>
      <c r="N137" s="220"/>
      <c r="O137" s="215"/>
    </row>
    <row r="138" spans="1:15">
      <c r="B138" s="200"/>
      <c r="D138" s="220"/>
      <c r="E138" s="215"/>
      <c r="F138" s="215"/>
      <c r="G138" s="216"/>
      <c r="H138" s="215"/>
      <c r="I138" s="215"/>
      <c r="J138" s="215"/>
      <c r="K138" s="215"/>
      <c r="L138" s="215"/>
      <c r="M138" s="215"/>
      <c r="N138" s="220"/>
      <c r="O138" s="215"/>
    </row>
    <row r="139" spans="1:15">
      <c r="B139" s="200"/>
    </row>
    <row r="140" spans="1:15">
      <c r="B140" s="200"/>
    </row>
    <row r="141" spans="1:15">
      <c r="B141" s="200"/>
    </row>
    <row r="142" spans="1:15">
      <c r="B142" s="200"/>
    </row>
    <row r="143" spans="1:15">
      <c r="B143" s="200"/>
    </row>
    <row r="144" spans="1:15">
      <c r="B144" s="200"/>
    </row>
    <row r="145" spans="2:2">
      <c r="B145" s="200"/>
    </row>
    <row r="146" spans="2:2">
      <c r="B146" s="200"/>
    </row>
    <row r="147" spans="2:2">
      <c r="B147" s="200"/>
    </row>
    <row r="148" spans="2:2">
      <c r="B148" s="200"/>
    </row>
    <row r="149" spans="2:2">
      <c r="B149" s="200"/>
    </row>
    <row r="150" spans="2:2">
      <c r="B150" s="200"/>
    </row>
    <row r="151" spans="2:2">
      <c r="B151" s="200"/>
    </row>
    <row r="152" spans="2:2">
      <c r="B152" s="200"/>
    </row>
    <row r="153" spans="2:2">
      <c r="B153" s="200"/>
    </row>
    <row r="154" spans="2:2">
      <c r="B154" s="200"/>
    </row>
    <row r="155" spans="2:2">
      <c r="B155" s="200"/>
    </row>
    <row r="156" spans="2:2">
      <c r="B156" s="200"/>
    </row>
    <row r="157" spans="2:2">
      <c r="B157" s="200"/>
    </row>
    <row r="158" spans="2:2">
      <c r="B158" s="200"/>
    </row>
    <row r="159" spans="2:2">
      <c r="B159" s="200"/>
    </row>
    <row r="160" spans="2:2">
      <c r="B160" s="200"/>
    </row>
    <row r="161" spans="2:2">
      <c r="B161" s="200"/>
    </row>
    <row r="162" spans="2:2">
      <c r="B162" s="200"/>
    </row>
    <row r="163" spans="2:2">
      <c r="B163" s="200"/>
    </row>
    <row r="164" spans="2:2">
      <c r="B164" s="200"/>
    </row>
    <row r="165" spans="2:2">
      <c r="B165" s="200"/>
    </row>
    <row r="166" spans="2:2">
      <c r="B166" s="200"/>
    </row>
    <row r="167" spans="2:2">
      <c r="B167" s="200"/>
    </row>
    <row r="168" spans="2:2">
      <c r="B168" s="200"/>
    </row>
    <row r="169" spans="2:2">
      <c r="B169" s="200"/>
    </row>
    <row r="170" spans="2:2">
      <c r="B170" s="200"/>
    </row>
    <row r="171" spans="2:2">
      <c r="B171" s="200"/>
    </row>
    <row r="172" spans="2:2">
      <c r="B172" s="200"/>
    </row>
    <row r="173" spans="2:2">
      <c r="B173" s="200"/>
    </row>
    <row r="174" spans="2:2">
      <c r="B174" s="200"/>
    </row>
    <row r="175" spans="2:2">
      <c r="B175" s="200"/>
    </row>
    <row r="176" spans="2:2">
      <c r="B176" s="200"/>
    </row>
    <row r="177" spans="2:2">
      <c r="B177" s="200"/>
    </row>
    <row r="178" spans="2:2">
      <c r="B178" s="200"/>
    </row>
    <row r="179" spans="2:2">
      <c r="B179" s="200"/>
    </row>
    <row r="180" spans="2:2">
      <c r="B180" s="200"/>
    </row>
    <row r="181" spans="2:2">
      <c r="B181" s="200"/>
    </row>
    <row r="182" spans="2:2">
      <c r="B182" s="200"/>
    </row>
    <row r="183" spans="2:2">
      <c r="B183" s="200"/>
    </row>
    <row r="184" spans="2:2">
      <c r="B184" s="200"/>
    </row>
    <row r="185" spans="2:2">
      <c r="B185" s="200"/>
    </row>
    <row r="186" spans="2:2">
      <c r="B186" s="200"/>
    </row>
    <row r="187" spans="2:2">
      <c r="B187" s="200"/>
    </row>
    <row r="188" spans="2:2">
      <c r="B188" s="200"/>
    </row>
    <row r="189" spans="2:2">
      <c r="B189" s="200"/>
    </row>
    <row r="190" spans="2:2">
      <c r="B190" s="200"/>
    </row>
    <row r="191" spans="2:2">
      <c r="B191" s="200"/>
    </row>
    <row r="192" spans="2:2">
      <c r="B192" s="200"/>
    </row>
    <row r="193" spans="2:2">
      <c r="B193" s="200"/>
    </row>
    <row r="194" spans="2:2">
      <c r="B194" s="200"/>
    </row>
    <row r="195" spans="2:2">
      <c r="B195" s="200"/>
    </row>
    <row r="196" spans="2:2">
      <c r="B196" s="200"/>
    </row>
    <row r="197" spans="2:2">
      <c r="B197" s="200"/>
    </row>
    <row r="198" spans="2:2">
      <c r="B198" s="200"/>
    </row>
    <row r="199" spans="2:2">
      <c r="B199" s="200"/>
    </row>
    <row r="200" spans="2:2">
      <c r="B200" s="200"/>
    </row>
    <row r="201" spans="2:2">
      <c r="B201" s="200"/>
    </row>
    <row r="202" spans="2:2">
      <c r="B202" s="200"/>
    </row>
    <row r="203" spans="2:2">
      <c r="B203" s="200"/>
    </row>
    <row r="204" spans="2:2">
      <c r="B204" s="200"/>
    </row>
    <row r="205" spans="2:2">
      <c r="B205" s="200"/>
    </row>
    <row r="206" spans="2:2">
      <c r="B206" s="200"/>
    </row>
    <row r="207" spans="2:2">
      <c r="B207" s="200"/>
    </row>
    <row r="208" spans="2:2">
      <c r="B208" s="200"/>
    </row>
    <row r="209" spans="2:2">
      <c r="B209" s="200"/>
    </row>
    <row r="210" spans="2:2">
      <c r="B210" s="200"/>
    </row>
    <row r="211" spans="2:2">
      <c r="B211" s="200"/>
    </row>
    <row r="212" spans="2:2">
      <c r="B212" s="200"/>
    </row>
    <row r="213" spans="2:2">
      <c r="B213" s="200"/>
    </row>
    <row r="214" spans="2:2">
      <c r="B214" s="200"/>
    </row>
    <row r="215" spans="2:2">
      <c r="B215" s="200"/>
    </row>
    <row r="216" spans="2:2">
      <c r="B216" s="200"/>
    </row>
    <row r="217" spans="2:2">
      <c r="B217" s="200"/>
    </row>
    <row r="218" spans="2:2">
      <c r="B218" s="200"/>
    </row>
    <row r="219" spans="2:2">
      <c r="B219" s="200"/>
    </row>
    <row r="220" spans="2:2">
      <c r="B220" s="200"/>
    </row>
    <row r="221" spans="2:2">
      <c r="B221" s="200"/>
    </row>
    <row r="222" spans="2:2">
      <c r="B222" s="200"/>
    </row>
    <row r="223" spans="2:2">
      <c r="B223" s="200"/>
    </row>
    <row r="224" spans="2:2">
      <c r="B224" s="200"/>
    </row>
    <row r="225" spans="2:2">
      <c r="B225" s="200"/>
    </row>
    <row r="226" spans="2:2">
      <c r="B226" s="200"/>
    </row>
    <row r="227" spans="2:2">
      <c r="B227" s="200"/>
    </row>
    <row r="228" spans="2:2">
      <c r="B228" s="200"/>
    </row>
    <row r="229" spans="2:2">
      <c r="B229" s="200"/>
    </row>
    <row r="230" spans="2:2">
      <c r="B230" s="200"/>
    </row>
    <row r="231" spans="2:2">
      <c r="B231" s="200"/>
    </row>
    <row r="232" spans="2:2">
      <c r="B232" s="200"/>
    </row>
    <row r="233" spans="2:2">
      <c r="B233" s="200"/>
    </row>
    <row r="234" spans="2:2">
      <c r="B234" s="200"/>
    </row>
    <row r="235" spans="2:2">
      <c r="B235" s="200"/>
    </row>
    <row r="236" spans="2:2">
      <c r="B236" s="200"/>
    </row>
    <row r="237" spans="2:2">
      <c r="B237" s="200"/>
    </row>
    <row r="238" spans="2:2">
      <c r="B238" s="200"/>
    </row>
    <row r="239" spans="2:2">
      <c r="B239" s="200"/>
    </row>
    <row r="240" spans="2:2">
      <c r="B240" s="200"/>
    </row>
    <row r="241" spans="2:2">
      <c r="B241" s="200"/>
    </row>
    <row r="242" spans="2:2">
      <c r="B242" s="200"/>
    </row>
    <row r="243" spans="2:2">
      <c r="B243" s="200"/>
    </row>
    <row r="244" spans="2:2">
      <c r="B244" s="200"/>
    </row>
    <row r="245" spans="2:2">
      <c r="B245" s="200"/>
    </row>
    <row r="246" spans="2:2">
      <c r="B246" s="200"/>
    </row>
    <row r="247" spans="2:2">
      <c r="B247" s="200"/>
    </row>
    <row r="248" spans="2:2">
      <c r="B248" s="200"/>
    </row>
    <row r="249" spans="2:2">
      <c r="B249" s="200"/>
    </row>
    <row r="250" spans="2:2">
      <c r="B250" s="200"/>
    </row>
    <row r="251" spans="2:2">
      <c r="B251" s="200"/>
    </row>
    <row r="252" spans="2:2">
      <c r="B252" s="200"/>
    </row>
    <row r="253" spans="2:2">
      <c r="B253" s="200"/>
    </row>
    <row r="254" spans="2:2">
      <c r="B254" s="200"/>
    </row>
    <row r="255" spans="2:2">
      <c r="B255" s="200"/>
    </row>
    <row r="256" spans="2:2">
      <c r="B256" s="200"/>
    </row>
    <row r="257" spans="2:2">
      <c r="B257" s="200"/>
    </row>
    <row r="258" spans="2:2">
      <c r="B258" s="200"/>
    </row>
    <row r="259" spans="2:2">
      <c r="B259" s="200"/>
    </row>
    <row r="260" spans="2:2">
      <c r="B260" s="200"/>
    </row>
    <row r="261" spans="2:2">
      <c r="B261" s="200"/>
    </row>
    <row r="262" spans="2:2">
      <c r="B262" s="200"/>
    </row>
    <row r="263" spans="2:2">
      <c r="B263" s="200"/>
    </row>
    <row r="264" spans="2:2">
      <c r="B264" s="200"/>
    </row>
    <row r="265" spans="2:2">
      <c r="B265" s="200"/>
    </row>
    <row r="266" spans="2:2">
      <c r="B266" s="200"/>
    </row>
    <row r="267" spans="2:2">
      <c r="B267" s="200"/>
    </row>
    <row r="268" spans="2:2">
      <c r="B268" s="200"/>
    </row>
    <row r="269" spans="2:2">
      <c r="B269" s="200"/>
    </row>
    <row r="270" spans="2:2">
      <c r="B270" s="200"/>
    </row>
    <row r="271" spans="2:2">
      <c r="B271" s="200"/>
    </row>
    <row r="272" spans="2:2">
      <c r="B272" s="200"/>
    </row>
    <row r="273" spans="2:2">
      <c r="B273" s="200"/>
    </row>
    <row r="274" spans="2:2">
      <c r="B274" s="200"/>
    </row>
    <row r="275" spans="2:2">
      <c r="B275" s="200"/>
    </row>
    <row r="276" spans="2:2">
      <c r="B276" s="200"/>
    </row>
    <row r="277" spans="2:2">
      <c r="B277" s="200"/>
    </row>
    <row r="278" spans="2:2">
      <c r="B278" s="200"/>
    </row>
    <row r="279" spans="2:2">
      <c r="B279" s="200"/>
    </row>
    <row r="280" spans="2:2">
      <c r="B280" s="200"/>
    </row>
    <row r="281" spans="2:2">
      <c r="B281" s="200"/>
    </row>
    <row r="282" spans="2:2">
      <c r="B282" s="200"/>
    </row>
    <row r="283" spans="2:2">
      <c r="B283" s="200"/>
    </row>
    <row r="284" spans="2:2">
      <c r="B284" s="200"/>
    </row>
    <row r="285" spans="2:2">
      <c r="B285" s="200"/>
    </row>
    <row r="286" spans="2:2">
      <c r="B286" s="200"/>
    </row>
    <row r="287" spans="2:2">
      <c r="B287" s="200"/>
    </row>
    <row r="288" spans="2:2">
      <c r="B288" s="200"/>
    </row>
    <row r="289" spans="2:2">
      <c r="B289" s="200"/>
    </row>
    <row r="290" spans="2:2">
      <c r="B290" s="200"/>
    </row>
    <row r="291" spans="2:2">
      <c r="B291" s="200"/>
    </row>
  </sheetData>
  <mergeCells count="22">
    <mergeCell ref="D8:D10"/>
    <mergeCell ref="E8:F8"/>
    <mergeCell ref="I8:J8"/>
    <mergeCell ref="K8:K10"/>
    <mergeCell ref="B4:N4"/>
    <mergeCell ref="B5:N5"/>
    <mergeCell ref="A7:A10"/>
    <mergeCell ref="D7:F7"/>
    <mergeCell ref="G7:M7"/>
    <mergeCell ref="N7:N10"/>
    <mergeCell ref="B8:B10"/>
    <mergeCell ref="C8:C10"/>
    <mergeCell ref="A132:E132"/>
    <mergeCell ref="L132:M132"/>
    <mergeCell ref="L8:M8"/>
    <mergeCell ref="E9:E10"/>
    <mergeCell ref="F9:F10"/>
    <mergeCell ref="I9:I10"/>
    <mergeCell ref="J9:J10"/>
    <mergeCell ref="L9:L10"/>
    <mergeCell ref="G8:G10"/>
    <mergeCell ref="H8:H10"/>
  </mergeCells>
  <phoneticPr fontId="12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G161"/>
  <sheetViews>
    <sheetView workbookViewId="0"/>
  </sheetViews>
  <sheetFormatPr defaultRowHeight="15.75"/>
  <cols>
    <col min="1" max="1" width="13.83203125" style="239" customWidth="1"/>
    <col min="2" max="2" width="6" style="239" hidden="1" customWidth="1"/>
    <col min="3" max="3" width="5.83203125" style="239" hidden="1" customWidth="1"/>
    <col min="4" max="4" width="33.1640625" style="239" customWidth="1"/>
    <col min="5" max="5" width="14.6640625" style="239" customWidth="1"/>
    <col min="6" max="6" width="17.6640625" style="239" customWidth="1"/>
    <col min="7" max="7" width="17.1640625" style="239" customWidth="1"/>
    <col min="8" max="8" width="26.1640625" style="239" customWidth="1"/>
    <col min="9" max="9" width="0.1640625" style="239" hidden="1" customWidth="1"/>
    <col min="10" max="10" width="19.6640625" style="239" customWidth="1"/>
    <col min="11" max="11" width="13.5" style="239" customWidth="1"/>
    <col min="12" max="12" width="39.1640625" style="239" customWidth="1"/>
    <col min="13" max="13" width="20.5" style="239" customWidth="1"/>
    <col min="14" max="14" width="16.1640625" style="239" customWidth="1"/>
    <col min="15" max="15" width="43.33203125" style="239" customWidth="1"/>
    <col min="16" max="16" width="32.1640625" style="239" customWidth="1"/>
    <col min="17" max="17" width="25" style="239" customWidth="1"/>
    <col min="18" max="18" width="34.6640625" style="239" customWidth="1"/>
    <col min="19" max="19" width="30" style="244" customWidth="1"/>
    <col min="20" max="20" width="22.5" style="245" customWidth="1"/>
    <col min="21" max="21" width="16.5" style="245" customWidth="1"/>
    <col min="22" max="22" width="16.6640625" style="245" bestFit="1" customWidth="1"/>
    <col min="23" max="32" width="9.33203125" style="245"/>
    <col min="33" max="16384" width="9.33203125" style="239"/>
  </cols>
  <sheetData>
    <row r="1" spans="1:137" ht="14.25" customHeight="1">
      <c r="D1" s="240"/>
      <c r="K1" s="241"/>
      <c r="M1" s="242" t="s">
        <v>471</v>
      </c>
      <c r="N1" s="241"/>
      <c r="O1" s="242"/>
      <c r="R1" s="243"/>
    </row>
    <row r="2" spans="1:137" ht="15" customHeight="1">
      <c r="D2" s="240"/>
      <c r="K2" s="241"/>
      <c r="M2" s="246" t="s">
        <v>472</v>
      </c>
      <c r="O2" s="247"/>
      <c r="R2" s="243"/>
    </row>
    <row r="3" spans="1:137" ht="16.5" customHeight="1">
      <c r="D3" s="240"/>
      <c r="K3" s="241"/>
      <c r="M3" s="246" t="s">
        <v>473</v>
      </c>
      <c r="O3" s="247"/>
      <c r="R3" s="243"/>
    </row>
    <row r="4" spans="1:137" ht="12" customHeight="1"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7"/>
      <c r="P4" s="240"/>
      <c r="Q4" s="240"/>
      <c r="R4" s="240"/>
      <c r="S4" s="248"/>
    </row>
    <row r="5" spans="1:137" ht="27.75" customHeight="1">
      <c r="A5" s="249"/>
      <c r="B5" s="249"/>
      <c r="C5" s="249"/>
      <c r="E5" s="469" t="s">
        <v>474</v>
      </c>
      <c r="F5" s="469"/>
      <c r="G5" s="469"/>
      <c r="H5" s="469"/>
      <c r="I5" s="469"/>
      <c r="J5" s="469"/>
      <c r="K5" s="469"/>
      <c r="L5" s="469"/>
      <c r="M5" s="469"/>
      <c r="N5" s="469"/>
      <c r="O5" s="250"/>
      <c r="P5" s="249"/>
      <c r="Q5" s="249"/>
      <c r="R5" s="249"/>
      <c r="S5" s="249"/>
      <c r="T5" s="249"/>
      <c r="U5" s="249"/>
      <c r="V5" s="249"/>
    </row>
    <row r="6" spans="1:137" ht="14.25" customHeight="1">
      <c r="A6" s="251"/>
      <c r="B6" s="251"/>
      <c r="D6" s="252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2"/>
      <c r="S6" s="253" t="s">
        <v>65</v>
      </c>
      <c r="T6" s="254"/>
    </row>
    <row r="7" spans="1:137" ht="15" customHeight="1">
      <c r="A7" s="470" t="s">
        <v>475</v>
      </c>
      <c r="B7" s="473"/>
      <c r="C7" s="474" t="s">
        <v>476</v>
      </c>
      <c r="D7" s="475" t="s">
        <v>477</v>
      </c>
      <c r="E7" s="460" t="s">
        <v>210</v>
      </c>
      <c r="F7" s="461"/>
      <c r="G7" s="461"/>
      <c r="H7" s="461"/>
      <c r="I7" s="461"/>
      <c r="J7" s="461"/>
      <c r="K7" s="461"/>
      <c r="L7" s="461"/>
      <c r="M7" s="461"/>
      <c r="N7" s="461"/>
      <c r="O7" s="456" t="s">
        <v>210</v>
      </c>
      <c r="P7" s="456"/>
      <c r="Q7" s="456"/>
      <c r="R7" s="456"/>
      <c r="S7" s="457" t="s">
        <v>8</v>
      </c>
      <c r="T7" s="257"/>
      <c r="U7" s="258"/>
      <c r="V7" s="258"/>
      <c r="W7" s="258"/>
      <c r="X7" s="258"/>
      <c r="Y7" s="258"/>
      <c r="Z7" s="258"/>
    </row>
    <row r="8" spans="1:137" ht="15" customHeight="1">
      <c r="A8" s="471"/>
      <c r="B8" s="473"/>
      <c r="C8" s="474"/>
      <c r="D8" s="465"/>
      <c r="E8" s="460" t="s">
        <v>6</v>
      </c>
      <c r="F8" s="461"/>
      <c r="G8" s="461"/>
      <c r="H8" s="461"/>
      <c r="I8" s="461"/>
      <c r="J8" s="461"/>
      <c r="K8" s="461"/>
      <c r="L8" s="461"/>
      <c r="M8" s="461"/>
      <c r="N8" s="461"/>
      <c r="O8" s="456" t="s">
        <v>7</v>
      </c>
      <c r="P8" s="456"/>
      <c r="Q8" s="456"/>
      <c r="R8" s="456"/>
      <c r="S8" s="458"/>
      <c r="T8" s="257"/>
      <c r="U8" s="258"/>
      <c r="V8" s="258"/>
      <c r="W8" s="258"/>
      <c r="X8" s="258"/>
      <c r="Y8" s="258"/>
      <c r="Z8" s="258"/>
    </row>
    <row r="9" spans="1:137" ht="101.25" customHeight="1">
      <c r="A9" s="471"/>
      <c r="B9" s="473"/>
      <c r="C9" s="474"/>
      <c r="D9" s="465"/>
      <c r="E9" s="462" t="s">
        <v>478</v>
      </c>
      <c r="F9" s="463"/>
      <c r="G9" s="463"/>
      <c r="H9" s="463"/>
      <c r="I9" s="463"/>
      <c r="J9" s="463"/>
      <c r="K9" s="464"/>
      <c r="L9" s="465" t="s">
        <v>56</v>
      </c>
      <c r="M9" s="467" t="s">
        <v>479</v>
      </c>
      <c r="N9" s="457"/>
      <c r="O9" s="456" t="s">
        <v>56</v>
      </c>
      <c r="P9" s="456" t="s">
        <v>480</v>
      </c>
      <c r="Q9" s="456"/>
      <c r="R9" s="456"/>
      <c r="S9" s="458"/>
      <c r="T9" s="257"/>
      <c r="U9" s="258"/>
      <c r="V9" s="258"/>
      <c r="W9" s="258"/>
      <c r="X9" s="258"/>
      <c r="Y9" s="258"/>
      <c r="Z9" s="258"/>
    </row>
    <row r="10" spans="1:137" ht="18.75" customHeight="1">
      <c r="A10" s="471"/>
      <c r="B10" s="473"/>
      <c r="C10" s="474"/>
      <c r="D10" s="465"/>
      <c r="E10" s="468" t="s">
        <v>481</v>
      </c>
      <c r="F10" s="468"/>
      <c r="G10" s="468"/>
      <c r="H10" s="468"/>
      <c r="I10" s="468"/>
      <c r="J10" s="468"/>
      <c r="K10" s="468"/>
      <c r="L10" s="465"/>
      <c r="M10" s="456" t="s">
        <v>213</v>
      </c>
      <c r="N10" s="456" t="s">
        <v>482</v>
      </c>
      <c r="O10" s="456"/>
      <c r="P10" s="456" t="s">
        <v>483</v>
      </c>
      <c r="Q10" s="456" t="s">
        <v>484</v>
      </c>
      <c r="R10" s="456" t="s">
        <v>485</v>
      </c>
      <c r="S10" s="458"/>
      <c r="T10" s="257"/>
      <c r="U10" s="260"/>
      <c r="V10" s="260"/>
      <c r="W10" s="260"/>
      <c r="X10" s="260"/>
      <c r="Y10" s="260"/>
      <c r="Z10" s="260"/>
      <c r="AA10" s="261"/>
      <c r="AB10" s="261"/>
      <c r="AC10" s="261"/>
      <c r="AD10" s="261"/>
      <c r="AE10" s="261"/>
      <c r="AF10" s="261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262"/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M10" s="262"/>
      <c r="DN10" s="262"/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2"/>
      <c r="EB10" s="262"/>
      <c r="EC10" s="262"/>
      <c r="ED10" s="262"/>
      <c r="EE10" s="262"/>
      <c r="EF10" s="262"/>
      <c r="EG10" s="262"/>
    </row>
    <row r="11" spans="1:137" ht="112.5" customHeight="1">
      <c r="A11" s="472"/>
      <c r="B11" s="255"/>
      <c r="C11" s="256"/>
      <c r="D11" s="466"/>
      <c r="E11" s="259" t="s">
        <v>486</v>
      </c>
      <c r="F11" s="259" t="s">
        <v>487</v>
      </c>
      <c r="G11" s="259" t="s">
        <v>488</v>
      </c>
      <c r="H11" s="259" t="s">
        <v>489</v>
      </c>
      <c r="I11" s="259" t="s">
        <v>490</v>
      </c>
      <c r="J11" s="259" t="s">
        <v>491</v>
      </c>
      <c r="K11" s="259" t="s">
        <v>492</v>
      </c>
      <c r="L11" s="466"/>
      <c r="M11" s="456"/>
      <c r="N11" s="456"/>
      <c r="O11" s="456"/>
      <c r="P11" s="456"/>
      <c r="Q11" s="456"/>
      <c r="R11" s="456"/>
      <c r="S11" s="459"/>
      <c r="T11" s="257"/>
      <c r="U11" s="260"/>
      <c r="V11" s="260"/>
      <c r="W11" s="260"/>
      <c r="X11" s="260"/>
      <c r="Y11" s="260"/>
      <c r="Z11" s="260"/>
      <c r="AA11" s="261"/>
      <c r="AB11" s="261"/>
      <c r="AC11" s="261"/>
      <c r="AD11" s="261"/>
      <c r="AE11" s="261"/>
      <c r="AF11" s="261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262"/>
      <c r="DO11" s="262"/>
      <c r="DP11" s="262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2"/>
      <c r="EB11" s="262"/>
      <c r="EC11" s="262"/>
      <c r="ED11" s="262"/>
      <c r="EE11" s="262"/>
      <c r="EF11" s="262"/>
      <c r="EG11" s="262"/>
    </row>
    <row r="12" spans="1:137" s="268" customFormat="1" ht="14.25" customHeight="1">
      <c r="A12" s="263">
        <v>1</v>
      </c>
      <c r="B12" s="263"/>
      <c r="C12" s="263"/>
      <c r="D12" s="263">
        <v>2</v>
      </c>
      <c r="E12" s="264">
        <v>3</v>
      </c>
      <c r="F12" s="264">
        <v>4</v>
      </c>
      <c r="G12" s="264">
        <v>5</v>
      </c>
      <c r="H12" s="264">
        <v>6</v>
      </c>
      <c r="I12" s="264"/>
      <c r="J12" s="264">
        <v>7</v>
      </c>
      <c r="K12" s="264">
        <v>8</v>
      </c>
      <c r="L12" s="264">
        <v>9</v>
      </c>
      <c r="M12" s="264">
        <v>10</v>
      </c>
      <c r="N12" s="264">
        <v>11</v>
      </c>
      <c r="O12" s="264">
        <v>12</v>
      </c>
      <c r="P12" s="264">
        <v>13</v>
      </c>
      <c r="Q12" s="264">
        <v>14</v>
      </c>
      <c r="R12" s="264">
        <v>15</v>
      </c>
      <c r="S12" s="263">
        <v>16</v>
      </c>
      <c r="T12" s="265"/>
      <c r="U12" s="266"/>
      <c r="V12" s="266"/>
      <c r="W12" s="266"/>
      <c r="X12" s="266"/>
      <c r="Y12" s="266"/>
      <c r="Z12" s="266"/>
      <c r="AA12" s="267"/>
      <c r="AB12" s="267"/>
      <c r="AC12" s="267"/>
      <c r="AD12" s="267"/>
      <c r="AE12" s="267"/>
      <c r="AF12" s="267"/>
    </row>
    <row r="13" spans="1:137" ht="15" customHeight="1">
      <c r="A13" s="269">
        <v>17201000000</v>
      </c>
      <c r="B13" s="270"/>
      <c r="C13" s="270"/>
      <c r="D13" s="271" t="s">
        <v>493</v>
      </c>
      <c r="E13" s="272">
        <v>-171400</v>
      </c>
      <c r="F13" s="272">
        <v>-58900</v>
      </c>
      <c r="G13" s="272"/>
      <c r="H13" s="272"/>
      <c r="I13" s="272"/>
      <c r="J13" s="272">
        <v>230300</v>
      </c>
      <c r="K13" s="272">
        <f>E13+F13+G13+I13+J13</f>
        <v>0</v>
      </c>
      <c r="L13" s="272"/>
      <c r="M13" s="272"/>
      <c r="N13" s="272"/>
      <c r="O13" s="272"/>
      <c r="P13" s="272">
        <v>-250000</v>
      </c>
      <c r="Q13" s="271"/>
      <c r="R13" s="271"/>
      <c r="S13" s="272">
        <f>P13+M13+R13+K13+L13+Q13+N13+O13</f>
        <v>-250000</v>
      </c>
      <c r="T13" s="273"/>
      <c r="U13" s="258"/>
      <c r="V13" s="258"/>
      <c r="W13" s="258"/>
      <c r="X13" s="258"/>
      <c r="Y13" s="258"/>
      <c r="Z13" s="258"/>
    </row>
    <row r="14" spans="1:137" ht="15" customHeight="1">
      <c r="A14" s="269">
        <v>17202000000</v>
      </c>
      <c r="B14" s="270"/>
      <c r="C14" s="270"/>
      <c r="D14" s="271" t="s">
        <v>494</v>
      </c>
      <c r="E14" s="272"/>
      <c r="F14" s="272"/>
      <c r="G14" s="272"/>
      <c r="H14" s="272"/>
      <c r="I14" s="272"/>
      <c r="J14" s="272"/>
      <c r="K14" s="272">
        <f>E14+F14+G14+I14+J14</f>
        <v>0</v>
      </c>
      <c r="L14" s="272"/>
      <c r="M14" s="272"/>
      <c r="N14" s="272"/>
      <c r="O14" s="272"/>
      <c r="P14" s="272"/>
      <c r="Q14" s="271"/>
      <c r="R14" s="271"/>
      <c r="S14" s="272">
        <f>P14+M14+R14+K14+L14+Q14+N14+O14</f>
        <v>0</v>
      </c>
      <c r="T14" s="273"/>
      <c r="U14" s="258"/>
      <c r="V14" s="258"/>
      <c r="W14" s="258"/>
      <c r="X14" s="258"/>
      <c r="Y14" s="258"/>
      <c r="Z14" s="258"/>
    </row>
    <row r="15" spans="1:137" ht="15" customHeight="1">
      <c r="A15" s="269">
        <v>17203000000</v>
      </c>
      <c r="B15" s="274"/>
      <c r="C15" s="274"/>
      <c r="D15" s="275" t="s">
        <v>495</v>
      </c>
      <c r="E15" s="272"/>
      <c r="F15" s="272"/>
      <c r="G15" s="272"/>
      <c r="H15" s="272"/>
      <c r="I15" s="272"/>
      <c r="J15" s="272"/>
      <c r="K15" s="272">
        <f>E15+F15+G15+I15+J15</f>
        <v>0</v>
      </c>
      <c r="L15" s="272"/>
      <c r="M15" s="272"/>
      <c r="N15" s="272"/>
      <c r="O15" s="272"/>
      <c r="P15" s="272"/>
      <c r="Q15" s="275"/>
      <c r="R15" s="275"/>
      <c r="S15" s="272">
        <f>P15+M15+R15+K15+L15+Q15+N15+O15</f>
        <v>0</v>
      </c>
      <c r="T15" s="273"/>
    </row>
    <row r="16" spans="1:137" ht="15" customHeight="1">
      <c r="A16" s="269">
        <v>17204000000</v>
      </c>
      <c r="B16" s="274"/>
      <c r="C16" s="274"/>
      <c r="D16" s="275" t="s">
        <v>496</v>
      </c>
      <c r="E16" s="272"/>
      <c r="F16" s="272"/>
      <c r="G16" s="272"/>
      <c r="H16" s="272"/>
      <c r="I16" s="272"/>
      <c r="J16" s="272"/>
      <c r="K16" s="272">
        <f>E16+F16+G16+I16+J16</f>
        <v>0</v>
      </c>
      <c r="L16" s="272"/>
      <c r="M16" s="272"/>
      <c r="N16" s="272"/>
      <c r="O16" s="272"/>
      <c r="P16" s="272"/>
      <c r="Q16" s="275"/>
      <c r="R16" s="275"/>
      <c r="S16" s="272">
        <f>P16+M16+R16+K16+L16+Q16+N16+O16</f>
        <v>0</v>
      </c>
      <c r="T16" s="273"/>
    </row>
    <row r="17" spans="1:137" ht="30.75" customHeight="1">
      <c r="A17" s="276"/>
      <c r="B17" s="274"/>
      <c r="C17" s="274"/>
      <c r="D17" s="277" t="s">
        <v>497</v>
      </c>
      <c r="E17" s="278">
        <f t="shared" ref="E17:S17" si="0">SUM(E13:E16)</f>
        <v>-171400</v>
      </c>
      <c r="F17" s="278">
        <f t="shared" si="0"/>
        <v>-58900</v>
      </c>
      <c r="G17" s="278">
        <f t="shared" si="0"/>
        <v>0</v>
      </c>
      <c r="H17" s="278">
        <f t="shared" si="0"/>
        <v>0</v>
      </c>
      <c r="I17" s="278">
        <f t="shared" si="0"/>
        <v>0</v>
      </c>
      <c r="J17" s="278">
        <f t="shared" si="0"/>
        <v>230300</v>
      </c>
      <c r="K17" s="278">
        <f t="shared" si="0"/>
        <v>0</v>
      </c>
      <c r="L17" s="278">
        <f>SUM(L13:L16)</f>
        <v>0</v>
      </c>
      <c r="M17" s="278">
        <f t="shared" si="0"/>
        <v>0</v>
      </c>
      <c r="N17" s="278">
        <f>SUM(N13:N16)</f>
        <v>0</v>
      </c>
      <c r="O17" s="278">
        <f>SUM(O13:O16)</f>
        <v>0</v>
      </c>
      <c r="P17" s="278">
        <f>SUM(P13:P16)</f>
        <v>-250000</v>
      </c>
      <c r="Q17" s="278">
        <f>SUM(Q13:Q16)</f>
        <v>0</v>
      </c>
      <c r="R17" s="278">
        <f>SUM(R13:R16)</f>
        <v>0</v>
      </c>
      <c r="S17" s="278">
        <f t="shared" si="0"/>
        <v>-250000</v>
      </c>
      <c r="T17" s="279"/>
    </row>
    <row r="18" spans="1:137" s="245" customFormat="1" ht="15" customHeight="1">
      <c r="A18" s="280" t="s">
        <v>498</v>
      </c>
      <c r="B18" s="274"/>
      <c r="C18" s="274"/>
      <c r="D18" s="275" t="s">
        <v>499</v>
      </c>
      <c r="E18" s="272"/>
      <c r="F18" s="272"/>
      <c r="G18" s="272"/>
      <c r="H18" s="272"/>
      <c r="I18" s="272"/>
      <c r="J18" s="272"/>
      <c r="K18" s="272">
        <f t="shared" ref="K18:K33" si="1">E18+F18+G18+I18+J18</f>
        <v>0</v>
      </c>
      <c r="L18" s="272"/>
      <c r="M18" s="272"/>
      <c r="N18" s="272"/>
      <c r="O18" s="272"/>
      <c r="P18" s="272"/>
      <c r="Q18" s="272"/>
      <c r="R18" s="272">
        <v>63821</v>
      </c>
      <c r="S18" s="272">
        <f t="shared" ref="S18:S33" si="2">P18+M18+R18+K18+L18+Q18+N18+O18</f>
        <v>63821</v>
      </c>
      <c r="T18" s="273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9"/>
      <c r="CN18" s="239"/>
      <c r="CO18" s="239"/>
      <c r="CP18" s="239"/>
      <c r="CQ18" s="239"/>
      <c r="CR18" s="239"/>
      <c r="CS18" s="239"/>
      <c r="CT18" s="239"/>
      <c r="CU18" s="239"/>
      <c r="CV18" s="239"/>
      <c r="CW18" s="239"/>
      <c r="CX18" s="239"/>
      <c r="CY18" s="239"/>
      <c r="CZ18" s="239"/>
      <c r="DA18" s="239"/>
      <c r="DB18" s="239"/>
      <c r="DC18" s="239"/>
      <c r="DD18" s="239"/>
      <c r="DE18" s="239"/>
      <c r="DF18" s="239"/>
      <c r="DG18" s="239"/>
      <c r="DH18" s="239"/>
      <c r="DI18" s="239"/>
      <c r="DJ18" s="239"/>
      <c r="DK18" s="239"/>
      <c r="DL18" s="239"/>
      <c r="DM18" s="239"/>
      <c r="DN18" s="239"/>
      <c r="DO18" s="239"/>
      <c r="DP18" s="239"/>
      <c r="DQ18" s="239"/>
      <c r="DR18" s="239"/>
      <c r="DS18" s="239"/>
      <c r="DT18" s="239"/>
      <c r="DU18" s="239"/>
      <c r="DV18" s="239"/>
      <c r="DW18" s="239"/>
      <c r="DX18" s="239"/>
      <c r="DY18" s="239"/>
      <c r="DZ18" s="239"/>
      <c r="EA18" s="239"/>
      <c r="EB18" s="239"/>
      <c r="EC18" s="239"/>
      <c r="ED18" s="239"/>
      <c r="EE18" s="239"/>
      <c r="EF18" s="239"/>
      <c r="EG18" s="239"/>
    </row>
    <row r="19" spans="1:137" s="245" customFormat="1" ht="15" customHeight="1">
      <c r="A19" s="280" t="s">
        <v>500</v>
      </c>
      <c r="B19" s="274"/>
      <c r="C19" s="274"/>
      <c r="D19" s="275" t="s">
        <v>501</v>
      </c>
      <c r="E19" s="272"/>
      <c r="F19" s="272"/>
      <c r="G19" s="272"/>
      <c r="H19" s="272"/>
      <c r="I19" s="272"/>
      <c r="J19" s="272"/>
      <c r="K19" s="272">
        <f t="shared" si="1"/>
        <v>0</v>
      </c>
      <c r="L19" s="272"/>
      <c r="M19" s="272"/>
      <c r="N19" s="272"/>
      <c r="O19" s="272"/>
      <c r="P19" s="272"/>
      <c r="Q19" s="272"/>
      <c r="R19" s="272">
        <v>33000</v>
      </c>
      <c r="S19" s="272">
        <f t="shared" si="2"/>
        <v>33000</v>
      </c>
      <c r="T19" s="273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39"/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39"/>
      <c r="DG19" s="239"/>
      <c r="DH19" s="239"/>
      <c r="DI19" s="239"/>
      <c r="DJ19" s="239"/>
      <c r="DK19" s="239"/>
      <c r="DL19" s="239"/>
      <c r="DM19" s="239"/>
      <c r="DN19" s="239"/>
      <c r="DO19" s="239"/>
      <c r="DP19" s="239"/>
      <c r="DQ19" s="239"/>
      <c r="DR19" s="239"/>
      <c r="DS19" s="239"/>
      <c r="DT19" s="239"/>
      <c r="DU19" s="239"/>
      <c r="DV19" s="239"/>
      <c r="DW19" s="239"/>
      <c r="DX19" s="239"/>
      <c r="DY19" s="239"/>
      <c r="DZ19" s="239"/>
      <c r="EA19" s="239"/>
      <c r="EB19" s="239"/>
      <c r="EC19" s="239"/>
      <c r="ED19" s="239"/>
      <c r="EE19" s="239"/>
      <c r="EF19" s="239"/>
      <c r="EG19" s="239"/>
    </row>
    <row r="20" spans="1:137" s="245" customFormat="1" ht="15" customHeight="1">
      <c r="A20" s="280" t="s">
        <v>502</v>
      </c>
      <c r="B20" s="274"/>
      <c r="C20" s="274"/>
      <c r="D20" s="275" t="s">
        <v>503</v>
      </c>
      <c r="E20" s="272"/>
      <c r="F20" s="272"/>
      <c r="G20" s="272"/>
      <c r="H20" s="272"/>
      <c r="I20" s="272"/>
      <c r="J20" s="272"/>
      <c r="K20" s="272">
        <f t="shared" si="1"/>
        <v>0</v>
      </c>
      <c r="L20" s="272"/>
      <c r="M20" s="272"/>
      <c r="N20" s="272"/>
      <c r="O20" s="272"/>
      <c r="P20" s="272"/>
      <c r="Q20" s="272"/>
      <c r="R20" s="272"/>
      <c r="S20" s="272">
        <f t="shared" si="2"/>
        <v>0</v>
      </c>
      <c r="T20" s="273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239"/>
      <c r="DL20" s="239"/>
      <c r="DM20" s="239"/>
      <c r="DN20" s="239"/>
      <c r="DO20" s="239"/>
      <c r="DP20" s="239"/>
      <c r="DQ20" s="239"/>
      <c r="DR20" s="239"/>
      <c r="DS20" s="239"/>
      <c r="DT20" s="239"/>
      <c r="DU20" s="239"/>
      <c r="DV20" s="239"/>
      <c r="DW20" s="239"/>
      <c r="DX20" s="239"/>
      <c r="DY20" s="239"/>
      <c r="DZ20" s="239"/>
      <c r="EA20" s="239"/>
      <c r="EB20" s="239"/>
      <c r="EC20" s="239"/>
      <c r="ED20" s="239"/>
      <c r="EE20" s="239"/>
      <c r="EF20" s="239"/>
      <c r="EG20" s="239"/>
    </row>
    <row r="21" spans="1:137" s="245" customFormat="1" ht="15" customHeight="1">
      <c r="A21" s="280" t="s">
        <v>504</v>
      </c>
      <c r="B21" s="274"/>
      <c r="C21" s="274"/>
      <c r="D21" s="275" t="s">
        <v>505</v>
      </c>
      <c r="E21" s="272"/>
      <c r="F21" s="272"/>
      <c r="G21" s="272"/>
      <c r="H21" s="272"/>
      <c r="I21" s="272"/>
      <c r="J21" s="272"/>
      <c r="K21" s="272">
        <f t="shared" si="1"/>
        <v>0</v>
      </c>
      <c r="L21" s="272"/>
      <c r="M21" s="272"/>
      <c r="N21" s="272"/>
      <c r="O21" s="272"/>
      <c r="P21" s="272"/>
      <c r="Q21" s="272"/>
      <c r="R21" s="272">
        <v>56098</v>
      </c>
      <c r="S21" s="272">
        <f t="shared" si="2"/>
        <v>56098</v>
      </c>
      <c r="T21" s="273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  <c r="DK21" s="239"/>
      <c r="DL21" s="239"/>
      <c r="DM21" s="239"/>
      <c r="DN21" s="239"/>
      <c r="DO21" s="239"/>
      <c r="DP21" s="239"/>
      <c r="DQ21" s="239"/>
      <c r="DR21" s="239"/>
      <c r="DS21" s="239"/>
      <c r="DT21" s="239"/>
      <c r="DU21" s="239"/>
      <c r="DV21" s="239"/>
      <c r="DW21" s="239"/>
      <c r="DX21" s="239"/>
      <c r="DY21" s="239"/>
      <c r="DZ21" s="239"/>
      <c r="EA21" s="239"/>
      <c r="EB21" s="239"/>
      <c r="EC21" s="239"/>
      <c r="ED21" s="239"/>
      <c r="EE21" s="239"/>
      <c r="EF21" s="239"/>
      <c r="EG21" s="239"/>
    </row>
    <row r="22" spans="1:137" s="245" customFormat="1" ht="15" customHeight="1">
      <c r="A22" s="280" t="s">
        <v>506</v>
      </c>
      <c r="B22" s="274"/>
      <c r="C22" s="274"/>
      <c r="D22" s="275" t="s">
        <v>507</v>
      </c>
      <c r="E22" s="272"/>
      <c r="F22" s="272"/>
      <c r="G22" s="272"/>
      <c r="H22" s="272"/>
      <c r="I22" s="272"/>
      <c r="J22" s="272"/>
      <c r="K22" s="272">
        <f t="shared" si="1"/>
        <v>0</v>
      </c>
      <c r="L22" s="272"/>
      <c r="M22" s="272"/>
      <c r="N22" s="272"/>
      <c r="O22" s="272"/>
      <c r="P22" s="272"/>
      <c r="Q22" s="272"/>
      <c r="R22" s="272">
        <v>32914</v>
      </c>
      <c r="S22" s="272">
        <f t="shared" si="2"/>
        <v>32914</v>
      </c>
      <c r="T22" s="273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</row>
    <row r="23" spans="1:137" s="245" customFormat="1" ht="15" customHeight="1">
      <c r="A23" s="280" t="s">
        <v>508</v>
      </c>
      <c r="B23" s="274"/>
      <c r="C23" s="274"/>
      <c r="D23" s="275" t="s">
        <v>509</v>
      </c>
      <c r="E23" s="272"/>
      <c r="F23" s="272"/>
      <c r="G23" s="272"/>
      <c r="H23" s="272"/>
      <c r="I23" s="272"/>
      <c r="J23" s="272"/>
      <c r="K23" s="272">
        <f t="shared" si="1"/>
        <v>0</v>
      </c>
      <c r="L23" s="272"/>
      <c r="M23" s="272"/>
      <c r="N23" s="272"/>
      <c r="O23" s="272"/>
      <c r="P23" s="272"/>
      <c r="Q23" s="272"/>
      <c r="R23" s="272">
        <v>100500</v>
      </c>
      <c r="S23" s="272">
        <f t="shared" si="2"/>
        <v>100500</v>
      </c>
      <c r="T23" s="273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39"/>
      <c r="EF23" s="239"/>
      <c r="EG23" s="239"/>
    </row>
    <row r="24" spans="1:137" s="245" customFormat="1" ht="15" customHeight="1">
      <c r="A24" s="280" t="s">
        <v>510</v>
      </c>
      <c r="B24" s="274"/>
      <c r="C24" s="274"/>
      <c r="D24" s="275" t="s">
        <v>511</v>
      </c>
      <c r="E24" s="272"/>
      <c r="F24" s="272"/>
      <c r="G24" s="272"/>
      <c r="H24" s="272"/>
      <c r="I24" s="272"/>
      <c r="J24" s="272"/>
      <c r="K24" s="272">
        <f t="shared" si="1"/>
        <v>0</v>
      </c>
      <c r="L24" s="272"/>
      <c r="M24" s="272"/>
      <c r="N24" s="272"/>
      <c r="O24" s="272"/>
      <c r="P24" s="272"/>
      <c r="Q24" s="272"/>
      <c r="R24" s="272"/>
      <c r="S24" s="272">
        <f t="shared" si="2"/>
        <v>0</v>
      </c>
      <c r="T24" s="273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239"/>
      <c r="DU24" s="239"/>
      <c r="DV24" s="239"/>
      <c r="DW24" s="239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</row>
    <row r="25" spans="1:137" s="245" customFormat="1" ht="15" customHeight="1">
      <c r="A25" s="280" t="s">
        <v>512</v>
      </c>
      <c r="B25" s="274"/>
      <c r="C25" s="274"/>
      <c r="D25" s="281" t="s">
        <v>513</v>
      </c>
      <c r="E25" s="272"/>
      <c r="F25" s="272">
        <v>-20000</v>
      </c>
      <c r="G25" s="272"/>
      <c r="H25" s="272"/>
      <c r="I25" s="272"/>
      <c r="J25" s="272"/>
      <c r="K25" s="272">
        <f t="shared" si="1"/>
        <v>-20000</v>
      </c>
      <c r="L25" s="272"/>
      <c r="M25" s="272">
        <v>50234</v>
      </c>
      <c r="N25" s="272"/>
      <c r="O25" s="272"/>
      <c r="P25" s="272"/>
      <c r="Q25" s="272"/>
      <c r="R25" s="272">
        <v>81468</v>
      </c>
      <c r="S25" s="272">
        <f t="shared" si="2"/>
        <v>111702</v>
      </c>
      <c r="T25" s="273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</row>
    <row r="26" spans="1:137" s="245" customFormat="1" ht="15" customHeight="1">
      <c r="A26" s="280" t="s">
        <v>514</v>
      </c>
      <c r="B26" s="274"/>
      <c r="C26" s="274"/>
      <c r="D26" s="282" t="s">
        <v>515</v>
      </c>
      <c r="E26" s="272"/>
      <c r="F26" s="272"/>
      <c r="G26" s="272"/>
      <c r="H26" s="272"/>
      <c r="I26" s="272"/>
      <c r="J26" s="272"/>
      <c r="K26" s="272">
        <f t="shared" si="1"/>
        <v>0</v>
      </c>
      <c r="L26" s="272"/>
      <c r="M26" s="272"/>
      <c r="N26" s="272"/>
      <c r="O26" s="272"/>
      <c r="P26" s="272"/>
      <c r="Q26" s="272">
        <v>150000</v>
      </c>
      <c r="R26" s="272">
        <v>69435</v>
      </c>
      <c r="S26" s="272">
        <f t="shared" si="2"/>
        <v>219435</v>
      </c>
      <c r="T26" s="273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</row>
    <row r="27" spans="1:137" s="245" customFormat="1" ht="15" customHeight="1">
      <c r="A27" s="280" t="s">
        <v>516</v>
      </c>
      <c r="B27" s="274"/>
      <c r="C27" s="274"/>
      <c r="D27" s="275" t="s">
        <v>52</v>
      </c>
      <c r="E27" s="272"/>
      <c r="F27" s="272"/>
      <c r="G27" s="272"/>
      <c r="H27" s="272"/>
      <c r="I27" s="272"/>
      <c r="J27" s="272"/>
      <c r="K27" s="272">
        <f t="shared" si="1"/>
        <v>0</v>
      </c>
      <c r="L27" s="272"/>
      <c r="M27" s="272"/>
      <c r="N27" s="272"/>
      <c r="O27" s="272"/>
      <c r="P27" s="272"/>
      <c r="Q27" s="272"/>
      <c r="R27" s="272">
        <v>99360</v>
      </c>
      <c r="S27" s="272">
        <f t="shared" si="2"/>
        <v>99360</v>
      </c>
      <c r="T27" s="273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J27" s="239"/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239"/>
      <c r="DI27" s="239"/>
      <c r="DJ27" s="239"/>
      <c r="DK27" s="239"/>
      <c r="DL27" s="239"/>
      <c r="DM27" s="239"/>
      <c r="DN27" s="239"/>
      <c r="DO27" s="239"/>
      <c r="DP27" s="239"/>
      <c r="DQ27" s="239"/>
      <c r="DR27" s="239"/>
      <c r="DS27" s="239"/>
      <c r="DT27" s="239"/>
      <c r="DU27" s="239"/>
      <c r="DV27" s="239"/>
      <c r="DW27" s="239"/>
      <c r="DX27" s="239"/>
      <c r="DY27" s="239"/>
      <c r="DZ27" s="239"/>
      <c r="EA27" s="239"/>
      <c r="EB27" s="239"/>
      <c r="EC27" s="239"/>
      <c r="ED27" s="239"/>
      <c r="EE27" s="239"/>
      <c r="EF27" s="239"/>
      <c r="EG27" s="239"/>
    </row>
    <row r="28" spans="1:137" s="245" customFormat="1" ht="15" customHeight="1">
      <c r="A28" s="280" t="s">
        <v>517</v>
      </c>
      <c r="B28" s="274"/>
      <c r="C28" s="274"/>
      <c r="D28" s="275" t="s">
        <v>518</v>
      </c>
      <c r="E28" s="272"/>
      <c r="F28" s="272"/>
      <c r="G28" s="272"/>
      <c r="H28" s="272"/>
      <c r="I28" s="272"/>
      <c r="J28" s="272"/>
      <c r="K28" s="272">
        <f t="shared" si="1"/>
        <v>0</v>
      </c>
      <c r="L28" s="272"/>
      <c r="M28" s="272"/>
      <c r="N28" s="272"/>
      <c r="O28" s="272"/>
      <c r="P28" s="272"/>
      <c r="Q28" s="272"/>
      <c r="R28" s="272"/>
      <c r="S28" s="272">
        <f t="shared" si="2"/>
        <v>0</v>
      </c>
      <c r="T28" s="273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39"/>
      <c r="BM28" s="239"/>
      <c r="BN28" s="239"/>
      <c r="BO28" s="239"/>
      <c r="BP28" s="239"/>
      <c r="BQ28" s="239"/>
      <c r="BR28" s="239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39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39"/>
      <c r="CX28" s="239"/>
      <c r="CY28" s="239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  <c r="DT28" s="239"/>
      <c r="DU28" s="239"/>
      <c r="DV28" s="239"/>
      <c r="DW28" s="239"/>
      <c r="DX28" s="239"/>
      <c r="DY28" s="239"/>
      <c r="DZ28" s="239"/>
      <c r="EA28" s="239"/>
      <c r="EB28" s="239"/>
      <c r="EC28" s="239"/>
      <c r="ED28" s="239"/>
      <c r="EE28" s="239"/>
      <c r="EF28" s="239"/>
      <c r="EG28" s="239"/>
    </row>
    <row r="29" spans="1:137" s="245" customFormat="1" ht="15" customHeight="1">
      <c r="A29" s="280" t="s">
        <v>519</v>
      </c>
      <c r="B29" s="274"/>
      <c r="C29" s="274"/>
      <c r="D29" s="275" t="s">
        <v>520</v>
      </c>
      <c r="E29" s="272"/>
      <c r="F29" s="272"/>
      <c r="G29" s="272"/>
      <c r="H29" s="272"/>
      <c r="I29" s="272"/>
      <c r="J29" s="272"/>
      <c r="K29" s="272">
        <f t="shared" si="1"/>
        <v>0</v>
      </c>
      <c r="L29" s="272"/>
      <c r="M29" s="272"/>
      <c r="N29" s="272"/>
      <c r="O29" s="272"/>
      <c r="P29" s="272"/>
      <c r="Q29" s="272"/>
      <c r="R29" s="272"/>
      <c r="S29" s="272">
        <f t="shared" si="2"/>
        <v>0</v>
      </c>
      <c r="T29" s="273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  <c r="DS29" s="239"/>
      <c r="DT29" s="239"/>
      <c r="DU29" s="239"/>
      <c r="DV29" s="239"/>
      <c r="DW29" s="239"/>
      <c r="DX29" s="239"/>
      <c r="DY29" s="239"/>
      <c r="DZ29" s="239"/>
      <c r="EA29" s="239"/>
      <c r="EB29" s="239"/>
      <c r="EC29" s="239"/>
      <c r="ED29" s="239"/>
      <c r="EE29" s="239"/>
      <c r="EF29" s="239"/>
      <c r="EG29" s="239"/>
    </row>
    <row r="30" spans="1:137" s="245" customFormat="1" ht="15" customHeight="1">
      <c r="A30" s="280" t="s">
        <v>521</v>
      </c>
      <c r="B30" s="274"/>
      <c r="C30" s="274"/>
      <c r="D30" s="275" t="s">
        <v>57</v>
      </c>
      <c r="E30" s="272"/>
      <c r="F30" s="272"/>
      <c r="G30" s="272"/>
      <c r="H30" s="272"/>
      <c r="I30" s="272"/>
      <c r="J30" s="272"/>
      <c r="K30" s="272">
        <f t="shared" si="1"/>
        <v>0</v>
      </c>
      <c r="L30" s="272"/>
      <c r="M30" s="272"/>
      <c r="N30" s="272"/>
      <c r="O30" s="272"/>
      <c r="P30" s="272"/>
      <c r="Q30" s="272"/>
      <c r="R30" s="272">
        <v>77510</v>
      </c>
      <c r="S30" s="272">
        <f t="shared" si="2"/>
        <v>77510</v>
      </c>
      <c r="T30" s="273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39"/>
      <c r="BK30" s="239"/>
      <c r="BL30" s="239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  <c r="DG30" s="239"/>
      <c r="DH30" s="239"/>
      <c r="DI30" s="239"/>
      <c r="DJ30" s="239"/>
      <c r="DK30" s="239"/>
      <c r="DL30" s="239"/>
      <c r="DM30" s="239"/>
      <c r="DN30" s="239"/>
      <c r="DO30" s="239"/>
      <c r="DP30" s="239"/>
      <c r="DQ30" s="239"/>
      <c r="DR30" s="239"/>
      <c r="DS30" s="239"/>
      <c r="DT30" s="239"/>
      <c r="DU30" s="239"/>
      <c r="DV30" s="239"/>
      <c r="DW30" s="239"/>
      <c r="DX30" s="239"/>
      <c r="DY30" s="239"/>
      <c r="DZ30" s="239"/>
      <c r="EA30" s="239"/>
      <c r="EB30" s="239"/>
      <c r="EC30" s="239"/>
      <c r="ED30" s="239"/>
      <c r="EE30" s="239"/>
      <c r="EF30" s="239"/>
      <c r="EG30" s="239"/>
    </row>
    <row r="31" spans="1:137" s="245" customFormat="1" ht="15" customHeight="1">
      <c r="A31" s="280" t="s">
        <v>522</v>
      </c>
      <c r="B31" s="274"/>
      <c r="C31" s="274"/>
      <c r="D31" s="275" t="s">
        <v>49</v>
      </c>
      <c r="E31" s="272"/>
      <c r="F31" s="272"/>
      <c r="G31" s="272">
        <v>20000</v>
      </c>
      <c r="H31" s="272">
        <v>20000</v>
      </c>
      <c r="I31" s="272"/>
      <c r="J31" s="272"/>
      <c r="K31" s="272">
        <f t="shared" si="1"/>
        <v>20000</v>
      </c>
      <c r="L31" s="272"/>
      <c r="M31" s="272"/>
      <c r="N31" s="272"/>
      <c r="O31" s="272"/>
      <c r="P31" s="272"/>
      <c r="Q31" s="272"/>
      <c r="R31" s="272">
        <v>30500</v>
      </c>
      <c r="S31" s="272">
        <f t="shared" si="2"/>
        <v>50500</v>
      </c>
      <c r="T31" s="273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239"/>
      <c r="BD31" s="239"/>
      <c r="BE31" s="239"/>
      <c r="BF31" s="239"/>
      <c r="BG31" s="239"/>
      <c r="BH31" s="239"/>
      <c r="BI31" s="239"/>
      <c r="BJ31" s="239"/>
      <c r="BK31" s="239"/>
      <c r="BL31" s="239"/>
      <c r="BM31" s="239"/>
      <c r="BN31" s="239"/>
      <c r="BO31" s="239"/>
      <c r="BP31" s="239"/>
      <c r="BQ31" s="239"/>
      <c r="BR31" s="239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  <c r="DG31" s="239"/>
      <c r="DH31" s="239"/>
      <c r="DI31" s="239"/>
      <c r="DJ31" s="239"/>
      <c r="DK31" s="239"/>
      <c r="DL31" s="239"/>
      <c r="DM31" s="239"/>
      <c r="DN31" s="239"/>
      <c r="DO31" s="239"/>
      <c r="DP31" s="239"/>
      <c r="DQ31" s="239"/>
      <c r="DR31" s="239"/>
      <c r="DS31" s="239"/>
      <c r="DT31" s="239"/>
      <c r="DU31" s="239"/>
      <c r="DV31" s="239"/>
      <c r="DW31" s="239"/>
      <c r="DX31" s="239"/>
      <c r="DY31" s="239"/>
      <c r="DZ31" s="239"/>
      <c r="EA31" s="239"/>
      <c r="EB31" s="239"/>
      <c r="EC31" s="239"/>
      <c r="ED31" s="239"/>
      <c r="EE31" s="239"/>
      <c r="EF31" s="239"/>
      <c r="EG31" s="239"/>
    </row>
    <row r="32" spans="1:137" s="245" customFormat="1" ht="15" customHeight="1">
      <c r="A32" s="280" t="s">
        <v>523</v>
      </c>
      <c r="B32" s="274"/>
      <c r="C32" s="274"/>
      <c r="D32" s="275" t="s">
        <v>524</v>
      </c>
      <c r="E32" s="272"/>
      <c r="F32" s="272"/>
      <c r="G32" s="272"/>
      <c r="H32" s="272"/>
      <c r="I32" s="272"/>
      <c r="J32" s="272"/>
      <c r="K32" s="272">
        <f t="shared" si="1"/>
        <v>0</v>
      </c>
      <c r="L32" s="272"/>
      <c r="M32" s="272"/>
      <c r="N32" s="272"/>
      <c r="O32" s="272"/>
      <c r="P32" s="272"/>
      <c r="Q32" s="272"/>
      <c r="R32" s="272">
        <v>29400</v>
      </c>
      <c r="S32" s="272">
        <f t="shared" si="2"/>
        <v>29400</v>
      </c>
      <c r="T32" s="273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  <c r="BA32" s="239"/>
      <c r="BB32" s="239"/>
      <c r="BC32" s="239"/>
      <c r="BD32" s="239"/>
      <c r="BE32" s="239"/>
      <c r="BF32" s="239"/>
      <c r="BG32" s="239"/>
      <c r="BH32" s="239"/>
      <c r="BI32" s="239"/>
      <c r="BJ32" s="239"/>
      <c r="BK32" s="239"/>
      <c r="BL32" s="239"/>
      <c r="BM32" s="239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39"/>
      <c r="DT32" s="239"/>
      <c r="DU32" s="239"/>
      <c r="DV32" s="239"/>
      <c r="DW32" s="239"/>
      <c r="DX32" s="239"/>
      <c r="DY32" s="239"/>
      <c r="DZ32" s="239"/>
      <c r="EA32" s="239"/>
      <c r="EB32" s="239"/>
      <c r="EC32" s="239"/>
      <c r="ED32" s="239"/>
      <c r="EE32" s="239"/>
      <c r="EF32" s="239"/>
      <c r="EG32" s="239"/>
    </row>
    <row r="33" spans="1:137" s="245" customFormat="1" ht="15" customHeight="1">
      <c r="A33" s="280" t="s">
        <v>525</v>
      </c>
      <c r="B33" s="274"/>
      <c r="C33" s="274"/>
      <c r="D33" s="275" t="s">
        <v>526</v>
      </c>
      <c r="E33" s="275"/>
      <c r="F33" s="275"/>
      <c r="G33" s="275"/>
      <c r="H33" s="275"/>
      <c r="I33" s="275"/>
      <c r="J33" s="275"/>
      <c r="K33" s="275">
        <f t="shared" si="1"/>
        <v>0</v>
      </c>
      <c r="L33" s="275"/>
      <c r="M33" s="275"/>
      <c r="N33" s="275"/>
      <c r="O33" s="272"/>
      <c r="P33" s="272"/>
      <c r="Q33" s="272"/>
      <c r="R33" s="272">
        <v>66300</v>
      </c>
      <c r="S33" s="272">
        <f t="shared" si="2"/>
        <v>66300</v>
      </c>
      <c r="T33" s="273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239"/>
      <c r="DE33" s="239"/>
      <c r="DF33" s="239"/>
      <c r="DG33" s="239"/>
      <c r="DH33" s="239"/>
      <c r="DI33" s="239"/>
      <c r="DJ33" s="239"/>
      <c r="DK33" s="239"/>
      <c r="DL33" s="239"/>
      <c r="DM33" s="239"/>
      <c r="DN33" s="239"/>
      <c r="DO33" s="239"/>
      <c r="DP33" s="239"/>
      <c r="DQ33" s="239"/>
      <c r="DR33" s="239"/>
      <c r="DS33" s="239"/>
      <c r="DT33" s="239"/>
      <c r="DU33" s="239"/>
      <c r="DV33" s="239"/>
      <c r="DW33" s="239"/>
      <c r="DX33" s="239"/>
      <c r="DY33" s="239"/>
      <c r="DZ33" s="239"/>
      <c r="EA33" s="239"/>
      <c r="EB33" s="239"/>
      <c r="EC33" s="239"/>
      <c r="ED33" s="239"/>
      <c r="EE33" s="239"/>
      <c r="EF33" s="239"/>
      <c r="EG33" s="239"/>
    </row>
    <row r="34" spans="1:137" ht="20.25" customHeight="1">
      <c r="A34" s="283"/>
      <c r="B34" s="274"/>
      <c r="C34" s="274"/>
      <c r="D34" s="284" t="s">
        <v>527</v>
      </c>
      <c r="E34" s="278">
        <f t="shared" ref="E34:S34" si="3">SUM(E18:E33)</f>
        <v>0</v>
      </c>
      <c r="F34" s="278">
        <f t="shared" si="3"/>
        <v>-20000</v>
      </c>
      <c r="G34" s="278">
        <f t="shared" si="3"/>
        <v>20000</v>
      </c>
      <c r="H34" s="278">
        <f t="shared" si="3"/>
        <v>20000</v>
      </c>
      <c r="I34" s="278">
        <f t="shared" si="3"/>
        <v>0</v>
      </c>
      <c r="J34" s="278">
        <f t="shared" si="3"/>
        <v>0</v>
      </c>
      <c r="K34" s="278">
        <f t="shared" si="3"/>
        <v>0</v>
      </c>
      <c r="L34" s="278">
        <f>SUM(L18:L33)</f>
        <v>0</v>
      </c>
      <c r="M34" s="278">
        <f t="shared" si="3"/>
        <v>50234</v>
      </c>
      <c r="N34" s="278">
        <f t="shared" si="3"/>
        <v>0</v>
      </c>
      <c r="O34" s="278">
        <f t="shared" si="3"/>
        <v>0</v>
      </c>
      <c r="P34" s="278">
        <f t="shared" si="3"/>
        <v>0</v>
      </c>
      <c r="Q34" s="278">
        <f t="shared" si="3"/>
        <v>150000</v>
      </c>
      <c r="R34" s="278">
        <f t="shared" si="3"/>
        <v>740306</v>
      </c>
      <c r="S34" s="278">
        <f t="shared" si="3"/>
        <v>940540</v>
      </c>
      <c r="T34" s="279"/>
    </row>
    <row r="35" spans="1:137" ht="31.5" customHeight="1">
      <c r="A35" s="283"/>
      <c r="B35" s="274"/>
      <c r="C35" s="274"/>
      <c r="D35" s="284" t="s">
        <v>528</v>
      </c>
      <c r="E35" s="278">
        <f t="shared" ref="E35:S35" si="4">E34+E17</f>
        <v>-171400</v>
      </c>
      <c r="F35" s="278">
        <f t="shared" si="4"/>
        <v>-78900</v>
      </c>
      <c r="G35" s="278">
        <f t="shared" si="4"/>
        <v>20000</v>
      </c>
      <c r="H35" s="278">
        <f t="shared" si="4"/>
        <v>20000</v>
      </c>
      <c r="I35" s="278">
        <f t="shared" si="4"/>
        <v>0</v>
      </c>
      <c r="J35" s="278">
        <f t="shared" si="4"/>
        <v>230300</v>
      </c>
      <c r="K35" s="278">
        <f t="shared" si="4"/>
        <v>0</v>
      </c>
      <c r="L35" s="278">
        <f>L34+L17</f>
        <v>0</v>
      </c>
      <c r="M35" s="278">
        <f t="shared" si="4"/>
        <v>50234</v>
      </c>
      <c r="N35" s="278">
        <f t="shared" si="4"/>
        <v>0</v>
      </c>
      <c r="O35" s="278">
        <f t="shared" si="4"/>
        <v>0</v>
      </c>
      <c r="P35" s="278">
        <f t="shared" si="4"/>
        <v>-250000</v>
      </c>
      <c r="Q35" s="278">
        <f t="shared" si="4"/>
        <v>150000</v>
      </c>
      <c r="R35" s="278">
        <f t="shared" si="4"/>
        <v>740306</v>
      </c>
      <c r="S35" s="278">
        <f t="shared" si="4"/>
        <v>690540</v>
      </c>
      <c r="T35" s="279"/>
    </row>
    <row r="36" spans="1:137">
      <c r="A36" s="280">
        <v>17100000000</v>
      </c>
      <c r="B36" s="274"/>
      <c r="C36" s="274"/>
      <c r="D36" s="285" t="s">
        <v>529</v>
      </c>
      <c r="E36" s="286"/>
      <c r="F36" s="286"/>
      <c r="G36" s="286"/>
      <c r="H36" s="286"/>
      <c r="I36" s="286"/>
      <c r="J36" s="286"/>
      <c r="K36" s="272">
        <f>E36+F36+G36+I36+J36</f>
        <v>0</v>
      </c>
      <c r="L36" s="272">
        <v>11698700</v>
      </c>
      <c r="M36" s="272"/>
      <c r="N36" s="272">
        <v>180000</v>
      </c>
      <c r="O36" s="286">
        <v>85796100</v>
      </c>
      <c r="P36" s="286"/>
      <c r="Q36" s="286"/>
      <c r="R36" s="286"/>
      <c r="S36" s="272">
        <f>P36+M36+R36+K36+L36+Q36+N36+O36</f>
        <v>97674800</v>
      </c>
      <c r="T36" s="273"/>
    </row>
    <row r="37" spans="1:137" ht="28.5">
      <c r="A37" s="283"/>
      <c r="B37" s="274"/>
      <c r="C37" s="274"/>
      <c r="D37" s="284" t="s">
        <v>530</v>
      </c>
      <c r="E37" s="278">
        <f t="shared" ref="E37:S37" si="5">E35+E36</f>
        <v>-171400</v>
      </c>
      <c r="F37" s="278">
        <f t="shared" si="5"/>
        <v>-78900</v>
      </c>
      <c r="G37" s="278">
        <f t="shared" si="5"/>
        <v>20000</v>
      </c>
      <c r="H37" s="278">
        <f t="shared" si="5"/>
        <v>20000</v>
      </c>
      <c r="I37" s="278">
        <f t="shared" si="5"/>
        <v>0</v>
      </c>
      <c r="J37" s="278">
        <f t="shared" si="5"/>
        <v>230300</v>
      </c>
      <c r="K37" s="278">
        <f t="shared" si="5"/>
        <v>0</v>
      </c>
      <c r="L37" s="278">
        <f>L35+L36</f>
        <v>11698700</v>
      </c>
      <c r="M37" s="278">
        <f t="shared" si="5"/>
        <v>50234</v>
      </c>
      <c r="N37" s="278">
        <f t="shared" si="5"/>
        <v>180000</v>
      </c>
      <c r="O37" s="278">
        <f t="shared" si="5"/>
        <v>85796100</v>
      </c>
      <c r="P37" s="278">
        <f t="shared" si="5"/>
        <v>-250000</v>
      </c>
      <c r="Q37" s="278">
        <f t="shared" si="5"/>
        <v>150000</v>
      </c>
      <c r="R37" s="278">
        <f t="shared" si="5"/>
        <v>740306</v>
      </c>
      <c r="S37" s="278">
        <f t="shared" si="5"/>
        <v>98365340</v>
      </c>
      <c r="T37" s="279"/>
      <c r="U37" s="287"/>
      <c r="V37" s="287"/>
    </row>
    <row r="38" spans="1:137" ht="15" customHeight="1">
      <c r="A38" s="251"/>
    </row>
    <row r="39" spans="1:137" ht="14.25" customHeight="1">
      <c r="B39" s="288"/>
      <c r="C39" s="288"/>
      <c r="O39" s="288" t="s">
        <v>531</v>
      </c>
      <c r="P39" s="288"/>
      <c r="Q39" s="288"/>
      <c r="S39" s="289" t="s">
        <v>59</v>
      </c>
      <c r="T39" s="289"/>
      <c r="U39" s="287"/>
      <c r="V39" s="288"/>
    </row>
    <row r="40" spans="1:137">
      <c r="A40" s="251"/>
    </row>
    <row r="41" spans="1:137">
      <c r="A41" s="251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</row>
    <row r="42" spans="1:137">
      <c r="A42" s="251"/>
      <c r="S42" s="291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92"/>
      <c r="AH42" s="292"/>
      <c r="AI42" s="292"/>
    </row>
    <row r="43" spans="1:137">
      <c r="A43" s="251"/>
    </row>
    <row r="44" spans="1:137">
      <c r="A44" s="251"/>
      <c r="S44" s="291"/>
      <c r="T44" s="287"/>
    </row>
    <row r="45" spans="1:137">
      <c r="A45" s="251"/>
    </row>
    <row r="46" spans="1:137">
      <c r="A46" s="251"/>
    </row>
    <row r="47" spans="1:137" ht="45.75" customHeight="1">
      <c r="A47" s="251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</row>
    <row r="48" spans="1:137">
      <c r="A48" s="251"/>
    </row>
    <row r="49" spans="1:1">
      <c r="A49" s="251"/>
    </row>
    <row r="50" spans="1:1">
      <c r="A50" s="251"/>
    </row>
    <row r="51" spans="1:1">
      <c r="A51" s="251"/>
    </row>
    <row r="52" spans="1:1">
      <c r="A52" s="251"/>
    </row>
    <row r="53" spans="1:1">
      <c r="A53" s="251"/>
    </row>
    <row r="54" spans="1:1">
      <c r="A54" s="251"/>
    </row>
    <row r="55" spans="1:1">
      <c r="A55" s="251"/>
    </row>
    <row r="56" spans="1:1">
      <c r="A56" s="251"/>
    </row>
    <row r="57" spans="1:1">
      <c r="A57" s="251"/>
    </row>
    <row r="58" spans="1:1">
      <c r="A58" s="251"/>
    </row>
    <row r="59" spans="1:1">
      <c r="A59" s="251"/>
    </row>
    <row r="60" spans="1:1">
      <c r="A60" s="251"/>
    </row>
    <row r="61" spans="1:1">
      <c r="A61" s="251"/>
    </row>
    <row r="62" spans="1:1">
      <c r="A62" s="251"/>
    </row>
    <row r="63" spans="1:1">
      <c r="A63" s="251"/>
    </row>
    <row r="64" spans="1:1">
      <c r="A64" s="251"/>
    </row>
    <row r="65" spans="1:1">
      <c r="A65" s="251"/>
    </row>
    <row r="66" spans="1:1">
      <c r="A66" s="251"/>
    </row>
    <row r="67" spans="1:1">
      <c r="A67" s="251"/>
    </row>
    <row r="68" spans="1:1">
      <c r="A68" s="251"/>
    </row>
    <row r="69" spans="1:1">
      <c r="A69" s="251"/>
    </row>
    <row r="70" spans="1:1">
      <c r="A70" s="251"/>
    </row>
    <row r="71" spans="1:1">
      <c r="A71" s="251"/>
    </row>
    <row r="72" spans="1:1">
      <c r="A72" s="251"/>
    </row>
    <row r="73" spans="1:1">
      <c r="A73" s="251"/>
    </row>
    <row r="74" spans="1:1">
      <c r="A74" s="251"/>
    </row>
    <row r="75" spans="1:1">
      <c r="A75" s="251"/>
    </row>
    <row r="76" spans="1:1">
      <c r="A76" s="251"/>
    </row>
    <row r="77" spans="1:1">
      <c r="A77" s="251"/>
    </row>
    <row r="78" spans="1:1">
      <c r="A78" s="251"/>
    </row>
    <row r="79" spans="1:1">
      <c r="A79" s="251"/>
    </row>
    <row r="80" spans="1:1">
      <c r="A80" s="251"/>
    </row>
    <row r="81" spans="1:1">
      <c r="A81" s="251"/>
    </row>
    <row r="82" spans="1:1">
      <c r="A82" s="251"/>
    </row>
    <row r="83" spans="1:1">
      <c r="A83" s="251"/>
    </row>
    <row r="84" spans="1:1">
      <c r="A84" s="251"/>
    </row>
    <row r="85" spans="1:1">
      <c r="A85" s="251"/>
    </row>
    <row r="86" spans="1:1">
      <c r="A86" s="251"/>
    </row>
    <row r="87" spans="1:1">
      <c r="A87" s="251"/>
    </row>
    <row r="88" spans="1:1">
      <c r="A88" s="251"/>
    </row>
    <row r="89" spans="1:1">
      <c r="A89" s="251"/>
    </row>
    <row r="90" spans="1:1">
      <c r="A90" s="251"/>
    </row>
    <row r="91" spans="1:1">
      <c r="A91" s="251"/>
    </row>
    <row r="92" spans="1:1">
      <c r="A92" s="251"/>
    </row>
    <row r="93" spans="1:1">
      <c r="A93" s="251"/>
    </row>
    <row r="94" spans="1:1">
      <c r="A94" s="251"/>
    </row>
    <row r="95" spans="1:1">
      <c r="A95" s="251"/>
    </row>
    <row r="96" spans="1:1">
      <c r="A96" s="251"/>
    </row>
    <row r="97" spans="1:1">
      <c r="A97" s="251"/>
    </row>
    <row r="98" spans="1:1">
      <c r="A98" s="251"/>
    </row>
    <row r="99" spans="1:1">
      <c r="A99" s="251"/>
    </row>
    <row r="100" spans="1:1">
      <c r="A100" s="251"/>
    </row>
    <row r="101" spans="1:1">
      <c r="A101" s="251"/>
    </row>
    <row r="102" spans="1:1">
      <c r="A102" s="251"/>
    </row>
    <row r="103" spans="1:1">
      <c r="A103" s="251"/>
    </row>
    <row r="104" spans="1:1">
      <c r="A104" s="251"/>
    </row>
    <row r="105" spans="1:1">
      <c r="A105" s="251"/>
    </row>
    <row r="106" spans="1:1">
      <c r="A106" s="251"/>
    </row>
    <row r="107" spans="1:1">
      <c r="A107" s="251"/>
    </row>
    <row r="108" spans="1:1">
      <c r="A108" s="251"/>
    </row>
    <row r="109" spans="1:1">
      <c r="A109" s="251"/>
    </row>
    <row r="110" spans="1:1">
      <c r="A110" s="251"/>
    </row>
    <row r="111" spans="1:1">
      <c r="A111" s="251"/>
    </row>
    <row r="112" spans="1:1">
      <c r="A112" s="251"/>
    </row>
    <row r="113" spans="1:1">
      <c r="A113" s="251"/>
    </row>
    <row r="114" spans="1:1">
      <c r="A114" s="251"/>
    </row>
    <row r="115" spans="1:1">
      <c r="A115" s="251"/>
    </row>
    <row r="116" spans="1:1">
      <c r="A116" s="251"/>
    </row>
    <row r="117" spans="1:1">
      <c r="A117" s="251"/>
    </row>
    <row r="118" spans="1:1">
      <c r="A118" s="251"/>
    </row>
    <row r="119" spans="1:1">
      <c r="A119" s="251"/>
    </row>
    <row r="120" spans="1:1">
      <c r="A120" s="251"/>
    </row>
    <row r="121" spans="1:1">
      <c r="A121" s="251"/>
    </row>
    <row r="122" spans="1:1">
      <c r="A122" s="251"/>
    </row>
    <row r="123" spans="1:1">
      <c r="A123" s="251"/>
    </row>
    <row r="124" spans="1:1">
      <c r="A124" s="251"/>
    </row>
    <row r="125" spans="1:1">
      <c r="A125" s="251"/>
    </row>
    <row r="126" spans="1:1">
      <c r="A126" s="251"/>
    </row>
    <row r="127" spans="1:1">
      <c r="A127" s="251"/>
    </row>
    <row r="128" spans="1:1">
      <c r="A128" s="251"/>
    </row>
    <row r="129" spans="1:1">
      <c r="A129" s="251"/>
    </row>
    <row r="130" spans="1:1">
      <c r="A130" s="251"/>
    </row>
    <row r="131" spans="1:1">
      <c r="A131" s="251"/>
    </row>
    <row r="132" spans="1:1">
      <c r="A132" s="251"/>
    </row>
    <row r="133" spans="1:1">
      <c r="A133" s="251"/>
    </row>
    <row r="134" spans="1:1">
      <c r="A134" s="251"/>
    </row>
    <row r="135" spans="1:1">
      <c r="A135" s="251"/>
    </row>
    <row r="136" spans="1:1">
      <c r="A136" s="251"/>
    </row>
    <row r="137" spans="1:1">
      <c r="A137" s="251"/>
    </row>
    <row r="138" spans="1:1">
      <c r="A138" s="251"/>
    </row>
    <row r="139" spans="1:1">
      <c r="A139" s="251"/>
    </row>
    <row r="140" spans="1:1">
      <c r="A140" s="251"/>
    </row>
    <row r="141" spans="1:1">
      <c r="A141" s="251"/>
    </row>
    <row r="142" spans="1:1">
      <c r="A142" s="251"/>
    </row>
    <row r="143" spans="1:1">
      <c r="A143" s="251"/>
    </row>
    <row r="144" spans="1:1">
      <c r="A144" s="251"/>
    </row>
    <row r="145" spans="1:1">
      <c r="A145" s="251"/>
    </row>
    <row r="146" spans="1:1">
      <c r="A146" s="251"/>
    </row>
    <row r="147" spans="1:1">
      <c r="A147" s="251"/>
    </row>
    <row r="148" spans="1:1">
      <c r="A148" s="251"/>
    </row>
    <row r="149" spans="1:1">
      <c r="A149" s="251"/>
    </row>
    <row r="150" spans="1:1">
      <c r="A150" s="251"/>
    </row>
    <row r="151" spans="1:1">
      <c r="A151" s="251"/>
    </row>
    <row r="152" spans="1:1">
      <c r="A152" s="251"/>
    </row>
    <row r="153" spans="1:1">
      <c r="A153" s="251"/>
    </row>
    <row r="154" spans="1:1">
      <c r="A154" s="251"/>
    </row>
    <row r="155" spans="1:1">
      <c r="A155" s="251"/>
    </row>
    <row r="156" spans="1:1">
      <c r="A156" s="251"/>
    </row>
    <row r="157" spans="1:1">
      <c r="A157" s="251"/>
    </row>
    <row r="158" spans="1:1">
      <c r="A158" s="251"/>
    </row>
    <row r="159" spans="1:1">
      <c r="A159" s="251"/>
    </row>
    <row r="160" spans="1:1">
      <c r="A160" s="251"/>
    </row>
    <row r="161" spans="1:1">
      <c r="A161" s="251"/>
    </row>
  </sheetData>
  <mergeCells count="21">
    <mergeCell ref="N10:N11"/>
    <mergeCell ref="O9:O11"/>
    <mergeCell ref="P9:R9"/>
    <mergeCell ref="E10:K10"/>
    <mergeCell ref="E5:N5"/>
    <mergeCell ref="A7:A11"/>
    <mergeCell ref="B7:B10"/>
    <mergeCell ref="C7:C10"/>
    <mergeCell ref="D7:D11"/>
    <mergeCell ref="E7:N7"/>
    <mergeCell ref="M10:M11"/>
    <mergeCell ref="P10:P11"/>
    <mergeCell ref="Q10:Q11"/>
    <mergeCell ref="R10:R11"/>
    <mergeCell ref="O7:R7"/>
    <mergeCell ref="S7:S11"/>
    <mergeCell ref="E8:N8"/>
    <mergeCell ref="O8:R8"/>
    <mergeCell ref="E9:K9"/>
    <mergeCell ref="L9:L11"/>
    <mergeCell ref="M9:N9"/>
  </mergeCells>
  <phoneticPr fontId="12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B2" sqref="B2"/>
    </sheetView>
  </sheetViews>
  <sheetFormatPr defaultRowHeight="12.75"/>
  <cols>
    <col min="1" max="1" width="17" customWidth="1"/>
    <col min="2" max="2" width="42.33203125" customWidth="1"/>
    <col min="3" max="3" width="13.5" customWidth="1"/>
    <col min="4" max="4" width="16.6640625" customWidth="1"/>
    <col min="5" max="5" width="15.33203125" customWidth="1"/>
    <col min="6" max="6" width="13.5" customWidth="1"/>
    <col min="7" max="7" width="14.1640625" customWidth="1"/>
    <col min="8" max="8" width="14.33203125" customWidth="1"/>
    <col min="9" max="9" width="14.5" customWidth="1"/>
    <col min="10" max="10" width="14.83203125" customWidth="1"/>
    <col min="11" max="11" width="17.5" customWidth="1"/>
    <col min="12" max="12" width="21.5" customWidth="1"/>
    <col min="13" max="13" width="17.1640625" customWidth="1"/>
    <col min="14" max="14" width="22" customWidth="1"/>
  </cols>
  <sheetData>
    <row r="1" spans="1:14" ht="15">
      <c r="K1" s="294" t="s">
        <v>532</v>
      </c>
      <c r="L1" s="295"/>
      <c r="M1" s="295"/>
      <c r="N1" s="295"/>
    </row>
    <row r="2" spans="1:14" ht="15">
      <c r="K2" s="294" t="s">
        <v>1</v>
      </c>
      <c r="L2" s="295"/>
      <c r="M2" s="295"/>
      <c r="N2" s="295"/>
    </row>
    <row r="3" spans="1:14" ht="15">
      <c r="K3" s="294" t="s">
        <v>533</v>
      </c>
      <c r="L3" s="295"/>
      <c r="M3" s="295"/>
      <c r="N3" s="295"/>
    </row>
    <row r="4" spans="1:14" ht="14.25">
      <c r="K4" s="296"/>
    </row>
    <row r="6" spans="1:14" ht="54" customHeight="1">
      <c r="A6" s="478" t="s">
        <v>534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</row>
    <row r="7" spans="1:14" ht="49.5" customHeight="1">
      <c r="N7" s="297" t="s">
        <v>535</v>
      </c>
    </row>
    <row r="8" spans="1:14" ht="78.75" customHeight="1">
      <c r="A8" s="135" t="s">
        <v>536</v>
      </c>
      <c r="B8" s="298" t="s">
        <v>227</v>
      </c>
      <c r="C8" s="476" t="s">
        <v>537</v>
      </c>
      <c r="D8" s="476"/>
      <c r="E8" s="476"/>
      <c r="F8" s="476"/>
      <c r="G8" s="476" t="s">
        <v>538</v>
      </c>
      <c r="H8" s="476"/>
      <c r="I8" s="476"/>
      <c r="J8" s="476"/>
      <c r="K8" s="476" t="s">
        <v>539</v>
      </c>
      <c r="L8" s="476"/>
      <c r="M8" s="476"/>
      <c r="N8" s="476"/>
    </row>
    <row r="9" spans="1:14" ht="22.5" customHeight="1">
      <c r="A9" s="454" t="s">
        <v>66</v>
      </c>
      <c r="B9" s="476" t="s">
        <v>67</v>
      </c>
      <c r="C9" s="476" t="s">
        <v>6</v>
      </c>
      <c r="D9" s="477" t="s">
        <v>540</v>
      </c>
      <c r="E9" s="477"/>
      <c r="F9" s="476" t="s">
        <v>70</v>
      </c>
      <c r="G9" s="476" t="s">
        <v>6</v>
      </c>
      <c r="H9" s="477" t="s">
        <v>540</v>
      </c>
      <c r="I9" s="477"/>
      <c r="J9" s="476" t="s">
        <v>70</v>
      </c>
      <c r="K9" s="476" t="s">
        <v>6</v>
      </c>
      <c r="L9" s="477" t="s">
        <v>540</v>
      </c>
      <c r="M9" s="477"/>
      <c r="N9" s="476" t="s">
        <v>70</v>
      </c>
    </row>
    <row r="10" spans="1:14" ht="69.75" customHeight="1">
      <c r="A10" s="454"/>
      <c r="B10" s="476"/>
      <c r="C10" s="476"/>
      <c r="D10" s="298" t="s">
        <v>71</v>
      </c>
      <c r="E10" s="299" t="s">
        <v>541</v>
      </c>
      <c r="F10" s="476"/>
      <c r="G10" s="476"/>
      <c r="H10" s="298" t="s">
        <v>71</v>
      </c>
      <c r="I10" s="299" t="s">
        <v>541</v>
      </c>
      <c r="J10" s="476"/>
      <c r="K10" s="476"/>
      <c r="L10" s="298" t="s">
        <v>71</v>
      </c>
      <c r="M10" s="299" t="s">
        <v>541</v>
      </c>
      <c r="N10" s="476"/>
    </row>
    <row r="11" spans="1:14" ht="31.5">
      <c r="A11" s="141" t="s">
        <v>281</v>
      </c>
      <c r="B11" s="155" t="s">
        <v>282</v>
      </c>
      <c r="C11" s="300">
        <f>C12+C13</f>
        <v>0</v>
      </c>
      <c r="D11" s="300">
        <f t="shared" ref="D11:M11" si="0">D12+D13</f>
        <v>100000</v>
      </c>
      <c r="E11" s="300">
        <f t="shared" si="0"/>
        <v>0</v>
      </c>
      <c r="F11" s="300">
        <f t="shared" si="0"/>
        <v>100000</v>
      </c>
      <c r="G11" s="300">
        <f t="shared" si="0"/>
        <v>0</v>
      </c>
      <c r="H11" s="300">
        <f t="shared" si="0"/>
        <v>-100000</v>
      </c>
      <c r="I11" s="300">
        <f t="shared" si="0"/>
        <v>0</v>
      </c>
      <c r="J11" s="300">
        <f t="shared" si="0"/>
        <v>-100000</v>
      </c>
      <c r="K11" s="300">
        <f t="shared" si="0"/>
        <v>0</v>
      </c>
      <c r="L11" s="300">
        <f t="shared" si="0"/>
        <v>0</v>
      </c>
      <c r="M11" s="300">
        <f t="shared" si="0"/>
        <v>0</v>
      </c>
      <c r="N11" s="300">
        <f>N12+N13</f>
        <v>0</v>
      </c>
    </row>
    <row r="12" spans="1:14" ht="46.5" customHeight="1">
      <c r="A12" s="301">
        <v>250911</v>
      </c>
      <c r="B12" s="302" t="s">
        <v>542</v>
      </c>
      <c r="C12" s="303">
        <v>0</v>
      </c>
      <c r="D12" s="303">
        <v>100000</v>
      </c>
      <c r="E12" s="303">
        <v>0</v>
      </c>
      <c r="F12" s="304">
        <f>C12+D12</f>
        <v>100000</v>
      </c>
      <c r="G12" s="303">
        <v>0</v>
      </c>
      <c r="H12" s="303">
        <v>0</v>
      </c>
      <c r="I12" s="303">
        <v>0</v>
      </c>
      <c r="J12" s="305">
        <f>G12+H12</f>
        <v>0</v>
      </c>
      <c r="K12" s="304">
        <f t="shared" ref="K12:N13" si="1">C12+G12</f>
        <v>0</v>
      </c>
      <c r="L12" s="304">
        <f t="shared" si="1"/>
        <v>100000</v>
      </c>
      <c r="M12" s="304">
        <f t="shared" si="1"/>
        <v>0</v>
      </c>
      <c r="N12" s="304">
        <f t="shared" si="1"/>
        <v>100000</v>
      </c>
    </row>
    <row r="13" spans="1:14" ht="46.5" customHeight="1">
      <c r="A13" s="301">
        <v>250912</v>
      </c>
      <c r="B13" s="306" t="s">
        <v>543</v>
      </c>
      <c r="C13" s="303">
        <v>0</v>
      </c>
      <c r="D13" s="303">
        <v>0</v>
      </c>
      <c r="E13" s="303">
        <v>0</v>
      </c>
      <c r="F13" s="304">
        <f>C13+D13</f>
        <v>0</v>
      </c>
      <c r="G13" s="303">
        <v>0</v>
      </c>
      <c r="H13" s="303">
        <v>-100000</v>
      </c>
      <c r="I13" s="303">
        <v>0</v>
      </c>
      <c r="J13" s="305">
        <f>G13+H13</f>
        <v>-100000</v>
      </c>
      <c r="K13" s="304">
        <f t="shared" si="1"/>
        <v>0</v>
      </c>
      <c r="L13" s="304">
        <f t="shared" si="1"/>
        <v>-100000</v>
      </c>
      <c r="M13" s="304">
        <f t="shared" si="1"/>
        <v>0</v>
      </c>
      <c r="N13" s="304">
        <f t="shared" si="1"/>
        <v>-100000</v>
      </c>
    </row>
    <row r="14" spans="1:14" ht="16.5">
      <c r="A14" s="307"/>
      <c r="B14" s="308" t="s">
        <v>71</v>
      </c>
      <c r="C14" s="304">
        <f>C11</f>
        <v>0</v>
      </c>
      <c r="D14" s="304">
        <f t="shared" ref="D14:N14" si="2">D11</f>
        <v>100000</v>
      </c>
      <c r="E14" s="304">
        <f t="shared" si="2"/>
        <v>0</v>
      </c>
      <c r="F14" s="304">
        <f t="shared" si="2"/>
        <v>100000</v>
      </c>
      <c r="G14" s="304">
        <f t="shared" si="2"/>
        <v>0</v>
      </c>
      <c r="H14" s="304">
        <f t="shared" si="2"/>
        <v>-100000</v>
      </c>
      <c r="I14" s="304">
        <f t="shared" si="2"/>
        <v>0</v>
      </c>
      <c r="J14" s="304">
        <f t="shared" si="2"/>
        <v>-100000</v>
      </c>
      <c r="K14" s="304">
        <f t="shared" si="2"/>
        <v>0</v>
      </c>
      <c r="L14" s="304">
        <f t="shared" si="2"/>
        <v>0</v>
      </c>
      <c r="M14" s="304">
        <f t="shared" si="2"/>
        <v>0</v>
      </c>
      <c r="N14" s="304">
        <f t="shared" si="2"/>
        <v>0</v>
      </c>
    </row>
    <row r="15" spans="1:14" ht="27" customHeight="1"/>
    <row r="16" spans="1:14" ht="68.25" customHeight="1"/>
    <row r="17" spans="1:14" ht="28.5" customHeight="1">
      <c r="A17" s="309" t="s">
        <v>544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 t="s">
        <v>59</v>
      </c>
      <c r="M17" s="310"/>
      <c r="N17" s="311"/>
    </row>
  </sheetData>
  <mergeCells count="15">
    <mergeCell ref="A9:A10"/>
    <mergeCell ref="B9:B10"/>
    <mergeCell ref="C9:C10"/>
    <mergeCell ref="D9:E9"/>
    <mergeCell ref="A6:N6"/>
    <mergeCell ref="C8:F8"/>
    <mergeCell ref="G8:J8"/>
    <mergeCell ref="K8:N8"/>
    <mergeCell ref="K9:K10"/>
    <mergeCell ref="L9:M9"/>
    <mergeCell ref="N9:N10"/>
    <mergeCell ref="F9:F10"/>
    <mergeCell ref="G9:G10"/>
    <mergeCell ref="H9:I9"/>
    <mergeCell ref="J9:J10"/>
  </mergeCells>
  <phoneticPr fontId="12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5"/>
  <sheetViews>
    <sheetView workbookViewId="0"/>
  </sheetViews>
  <sheetFormatPr defaultRowHeight="12.75"/>
  <cols>
    <col min="1" max="1" width="11.5" style="312" customWidth="1"/>
    <col min="2" max="2" width="28.83203125" style="313" customWidth="1"/>
    <col min="3" max="3" width="21.5" style="316" customWidth="1"/>
    <col min="4" max="4" width="19.5" style="316" customWidth="1"/>
    <col min="5" max="5" width="19" style="315" customWidth="1"/>
    <col min="6" max="6" width="19" style="316" customWidth="1"/>
    <col min="7" max="16384" width="9.33203125" style="315"/>
  </cols>
  <sheetData>
    <row r="1" spans="1:9" ht="16.5" customHeight="1">
      <c r="C1" s="314"/>
      <c r="D1" s="489" t="s">
        <v>545</v>
      </c>
      <c r="E1" s="489"/>
      <c r="F1" s="489"/>
    </row>
    <row r="2" spans="1:9" ht="17.25" customHeight="1">
      <c r="C2" s="314"/>
      <c r="D2" s="490" t="s">
        <v>546</v>
      </c>
      <c r="E2" s="490"/>
      <c r="F2" s="490"/>
    </row>
    <row r="3" spans="1:9" ht="18" customHeight="1">
      <c r="C3" s="314"/>
      <c r="D3" s="490" t="s">
        <v>547</v>
      </c>
      <c r="E3" s="490"/>
      <c r="F3" s="490"/>
    </row>
    <row r="4" spans="1:9" ht="17.25" customHeight="1">
      <c r="C4" s="314"/>
      <c r="D4" s="314"/>
      <c r="E4" s="314"/>
      <c r="F4" s="314"/>
    </row>
    <row r="5" spans="1:9" ht="30.75" customHeight="1">
      <c r="A5" s="491" t="s">
        <v>548</v>
      </c>
      <c r="B5" s="491"/>
      <c r="C5" s="491"/>
      <c r="D5" s="491"/>
      <c r="E5" s="491"/>
      <c r="F5" s="491"/>
    </row>
    <row r="6" spans="1:9" ht="15" thickBot="1">
      <c r="F6" s="317" t="s">
        <v>65</v>
      </c>
    </row>
    <row r="7" spans="1:9" ht="39" customHeight="1">
      <c r="A7" s="482" t="s">
        <v>549</v>
      </c>
      <c r="B7" s="484" t="s">
        <v>550</v>
      </c>
      <c r="C7" s="486" t="s">
        <v>6</v>
      </c>
      <c r="D7" s="488" t="s">
        <v>7</v>
      </c>
      <c r="E7" s="488"/>
      <c r="F7" s="479" t="s">
        <v>70</v>
      </c>
    </row>
    <row r="8" spans="1:9" ht="62.25" customHeight="1">
      <c r="A8" s="483"/>
      <c r="B8" s="485"/>
      <c r="C8" s="487"/>
      <c r="D8" s="319" t="s">
        <v>8</v>
      </c>
      <c r="E8" s="318" t="s">
        <v>541</v>
      </c>
      <c r="F8" s="480"/>
    </row>
    <row r="9" spans="1:9" s="325" customFormat="1" ht="16.5" customHeight="1">
      <c r="A9" s="320">
        <v>1</v>
      </c>
      <c r="B9" s="321">
        <v>2</v>
      </c>
      <c r="C9" s="322">
        <v>3</v>
      </c>
      <c r="D9" s="322">
        <v>4</v>
      </c>
      <c r="E9" s="323">
        <v>5</v>
      </c>
      <c r="F9" s="324">
        <v>6</v>
      </c>
    </row>
    <row r="10" spans="1:9" s="331" customFormat="1" ht="39.75" customHeight="1">
      <c r="A10" s="326" t="s">
        <v>551</v>
      </c>
      <c r="B10" s="327" t="s">
        <v>552</v>
      </c>
      <c r="C10" s="328">
        <f t="shared" ref="C10:E11" si="0">C11</f>
        <v>-1425848.65</v>
      </c>
      <c r="D10" s="328">
        <f t="shared" si="0"/>
        <v>1425848.65</v>
      </c>
      <c r="E10" s="328">
        <f t="shared" si="0"/>
        <v>1425848.65</v>
      </c>
      <c r="F10" s="329">
        <f t="shared" ref="F10:F17" si="1">SUM(D10,C10)</f>
        <v>0</v>
      </c>
      <c r="G10" s="330"/>
    </row>
    <row r="11" spans="1:9" s="331" customFormat="1" ht="66">
      <c r="A11" s="326">
        <v>208000</v>
      </c>
      <c r="B11" s="327" t="s">
        <v>553</v>
      </c>
      <c r="C11" s="328">
        <f t="shared" si="0"/>
        <v>-1425848.65</v>
      </c>
      <c r="D11" s="328">
        <f t="shared" si="0"/>
        <v>1425848.65</v>
      </c>
      <c r="E11" s="328">
        <f t="shared" si="0"/>
        <v>1425848.65</v>
      </c>
      <c r="F11" s="329">
        <f>SUM(D11,C11)</f>
        <v>0</v>
      </c>
      <c r="G11" s="330"/>
    </row>
    <row r="12" spans="1:9" s="331" customFormat="1" ht="115.5">
      <c r="A12" s="332" t="s">
        <v>554</v>
      </c>
      <c r="B12" s="333" t="s">
        <v>555</v>
      </c>
      <c r="C12" s="334">
        <f>-1425848.65</f>
        <v>-1425848.65</v>
      </c>
      <c r="D12" s="334">
        <v>1425848.65</v>
      </c>
      <c r="E12" s="334">
        <v>1425848.65</v>
      </c>
      <c r="F12" s="335">
        <f t="shared" si="1"/>
        <v>0</v>
      </c>
      <c r="G12" s="330"/>
    </row>
    <row r="13" spans="1:9" ht="34.5" customHeight="1">
      <c r="A13" s="332"/>
      <c r="B13" s="333" t="s">
        <v>556</v>
      </c>
      <c r="C13" s="336">
        <f>C10</f>
        <v>-1425848.65</v>
      </c>
      <c r="D13" s="334">
        <f>D10</f>
        <v>1425848.65</v>
      </c>
      <c r="E13" s="334">
        <f>E10</f>
        <v>1425848.65</v>
      </c>
      <c r="F13" s="335">
        <f t="shared" si="1"/>
        <v>0</v>
      </c>
      <c r="G13" s="337"/>
    </row>
    <row r="14" spans="1:9" ht="49.5">
      <c r="A14" s="326" t="s">
        <v>557</v>
      </c>
      <c r="B14" s="327" t="s">
        <v>558</v>
      </c>
      <c r="C14" s="328">
        <f t="shared" ref="C14:E15" si="2">C15</f>
        <v>-1425848.65</v>
      </c>
      <c r="D14" s="328">
        <f t="shared" si="2"/>
        <v>1425848.65</v>
      </c>
      <c r="E14" s="328">
        <f t="shared" si="2"/>
        <v>1425848.65</v>
      </c>
      <c r="F14" s="329">
        <f t="shared" si="1"/>
        <v>0</v>
      </c>
      <c r="G14" s="337"/>
      <c r="I14" s="338"/>
    </row>
    <row r="15" spans="1:9" ht="33">
      <c r="A15" s="326" t="s">
        <v>559</v>
      </c>
      <c r="B15" s="327" t="s">
        <v>560</v>
      </c>
      <c r="C15" s="328">
        <f t="shared" si="2"/>
        <v>-1425848.65</v>
      </c>
      <c r="D15" s="328">
        <f t="shared" si="2"/>
        <v>1425848.65</v>
      </c>
      <c r="E15" s="328">
        <f t="shared" si="2"/>
        <v>1425848.65</v>
      </c>
      <c r="F15" s="329">
        <f t="shared" si="1"/>
        <v>0</v>
      </c>
      <c r="G15" s="337"/>
      <c r="I15" s="338"/>
    </row>
    <row r="16" spans="1:9" ht="115.5">
      <c r="A16" s="332" t="s">
        <v>561</v>
      </c>
      <c r="B16" s="333" t="s">
        <v>555</v>
      </c>
      <c r="C16" s="339">
        <f>C12</f>
        <v>-1425848.65</v>
      </c>
      <c r="D16" s="339">
        <f>D12</f>
        <v>1425848.65</v>
      </c>
      <c r="E16" s="339">
        <f>E12</f>
        <v>1425848.65</v>
      </c>
      <c r="F16" s="335">
        <f t="shared" si="1"/>
        <v>0</v>
      </c>
      <c r="G16" s="337"/>
      <c r="I16" s="338"/>
    </row>
    <row r="17" spans="1:8" ht="50.25" thickBot="1">
      <c r="A17" s="340"/>
      <c r="B17" s="341" t="s">
        <v>562</v>
      </c>
      <c r="C17" s="342">
        <f>C14</f>
        <v>-1425848.65</v>
      </c>
      <c r="D17" s="342">
        <f>D14</f>
        <v>1425848.65</v>
      </c>
      <c r="E17" s="342">
        <f>E14</f>
        <v>1425848.65</v>
      </c>
      <c r="F17" s="343">
        <f t="shared" si="1"/>
        <v>0</v>
      </c>
      <c r="G17" s="337"/>
    </row>
    <row r="18" spans="1:8" ht="44.25" customHeight="1">
      <c r="A18" s="313"/>
    </row>
    <row r="19" spans="1:8" ht="39" customHeight="1">
      <c r="A19" s="313"/>
      <c r="C19" s="344"/>
      <c r="D19" s="344"/>
      <c r="E19" s="345"/>
      <c r="F19" s="344"/>
    </row>
    <row r="20" spans="1:8" ht="31.5" customHeight="1">
      <c r="A20" s="435" t="s">
        <v>58</v>
      </c>
      <c r="B20" s="435"/>
      <c r="C20" s="435"/>
      <c r="D20" s="435"/>
      <c r="E20" s="481" t="s">
        <v>59</v>
      </c>
      <c r="F20" s="481"/>
      <c r="G20" s="346"/>
      <c r="H20" s="346"/>
    </row>
    <row r="21" spans="1:8" ht="15.75">
      <c r="A21" s="313"/>
      <c r="C21" s="344"/>
      <c r="D21" s="344"/>
      <c r="E21" s="345"/>
      <c r="F21" s="344"/>
    </row>
    <row r="22" spans="1:8" ht="15">
      <c r="A22" s="313"/>
      <c r="B22" s="347"/>
      <c r="C22" s="348"/>
    </row>
    <row r="23" spans="1:8" ht="15">
      <c r="A23" s="313"/>
      <c r="B23" s="347"/>
      <c r="C23" s="348"/>
    </row>
    <row r="24" spans="1:8" ht="15">
      <c r="A24" s="313"/>
      <c r="B24" s="347"/>
      <c r="C24" s="348"/>
    </row>
    <row r="25" spans="1:8" ht="15">
      <c r="A25" s="313"/>
      <c r="B25" s="347"/>
      <c r="C25" s="348"/>
    </row>
    <row r="26" spans="1:8" ht="15">
      <c r="A26" s="313"/>
      <c r="B26" s="347"/>
      <c r="C26" s="348"/>
    </row>
    <row r="27" spans="1:8">
      <c r="A27" s="313"/>
    </row>
    <row r="28" spans="1:8">
      <c r="A28" s="313"/>
      <c r="C28" s="348"/>
      <c r="D28" s="348"/>
    </row>
    <row r="29" spans="1:8">
      <c r="A29" s="313"/>
      <c r="C29" s="349"/>
    </row>
    <row r="30" spans="1:8">
      <c r="A30" s="313"/>
    </row>
    <row r="31" spans="1:8">
      <c r="A31" s="313"/>
      <c r="D31" s="348"/>
    </row>
    <row r="35" spans="3:3">
      <c r="C35" s="348"/>
    </row>
  </sheetData>
  <mergeCells count="11">
    <mergeCell ref="D1:F1"/>
    <mergeCell ref="D2:F2"/>
    <mergeCell ref="D3:F3"/>
    <mergeCell ref="A5:F5"/>
    <mergeCell ref="F7:F8"/>
    <mergeCell ref="A20:D20"/>
    <mergeCell ref="E20:F20"/>
    <mergeCell ref="A7:A8"/>
    <mergeCell ref="B7:B8"/>
    <mergeCell ref="C7:C8"/>
    <mergeCell ref="D7:E7"/>
  </mergeCells>
  <phoneticPr fontId="123" type="noConversion"/>
  <pageMargins left="0.75" right="0.75" top="1" bottom="1" header="0.5" footer="0.5"/>
  <headerFooter alignWithMargins="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A2" sqref="A2"/>
    </sheetView>
  </sheetViews>
  <sheetFormatPr defaultRowHeight="15.75"/>
  <cols>
    <col min="1" max="1" width="17" style="351" customWidth="1"/>
    <col min="2" max="2" width="67.83203125" style="351" customWidth="1"/>
    <col min="3" max="3" width="55.1640625" style="351" customWidth="1"/>
    <col min="4" max="4" width="15.5" style="351" customWidth="1"/>
    <col min="5" max="6" width="14.5" style="351" customWidth="1"/>
    <col min="7" max="7" width="20.5" style="351" customWidth="1"/>
    <col min="8" max="8" width="16.83203125" style="351" bestFit="1" customWidth="1"/>
    <col min="9" max="9" width="13.5" style="351" bestFit="1" customWidth="1"/>
    <col min="10" max="16384" width="9.33203125" style="351"/>
  </cols>
  <sheetData>
    <row r="1" spans="1:7">
      <c r="A1" s="350"/>
      <c r="B1" s="350"/>
      <c r="C1" s="350"/>
      <c r="E1" s="351" t="s">
        <v>563</v>
      </c>
    </row>
    <row r="2" spans="1:7">
      <c r="A2" s="350"/>
      <c r="B2" s="350"/>
      <c r="C2" s="350"/>
      <c r="E2" s="351" t="s">
        <v>472</v>
      </c>
    </row>
    <row r="3" spans="1:7" ht="14.25" customHeight="1">
      <c r="A3" s="352"/>
      <c r="B3" s="352"/>
      <c r="E3" s="351" t="s">
        <v>564</v>
      </c>
    </row>
    <row r="4" spans="1:7" ht="63" customHeight="1">
      <c r="A4" s="493" t="s">
        <v>565</v>
      </c>
      <c r="B4" s="493"/>
      <c r="C4" s="493"/>
      <c r="D4" s="493"/>
      <c r="E4" s="493"/>
      <c r="F4" s="493"/>
      <c r="G4" s="493"/>
    </row>
    <row r="5" spans="1:7">
      <c r="G5" s="351" t="s">
        <v>65</v>
      </c>
    </row>
    <row r="6" spans="1:7" ht="84.75" customHeight="1">
      <c r="A6" s="135" t="s">
        <v>536</v>
      </c>
      <c r="B6" s="136" t="s">
        <v>227</v>
      </c>
      <c r="C6" s="455" t="s">
        <v>566</v>
      </c>
      <c r="D6" s="454" t="s">
        <v>567</v>
      </c>
      <c r="E6" s="454" t="s">
        <v>568</v>
      </c>
      <c r="F6" s="454" t="s">
        <v>569</v>
      </c>
      <c r="G6" s="455" t="s">
        <v>570</v>
      </c>
    </row>
    <row r="7" spans="1:7" ht="84" customHeight="1">
      <c r="A7" s="135" t="s">
        <v>66</v>
      </c>
      <c r="B7" s="136" t="s">
        <v>67</v>
      </c>
      <c r="C7" s="455"/>
      <c r="D7" s="454"/>
      <c r="E7" s="454"/>
      <c r="F7" s="454"/>
      <c r="G7" s="455"/>
    </row>
    <row r="8" spans="1:7" ht="31.5">
      <c r="A8" s="353">
        <v>47</v>
      </c>
      <c r="B8" s="353" t="s">
        <v>274</v>
      </c>
      <c r="C8" s="354" t="s">
        <v>71</v>
      </c>
      <c r="D8" s="355"/>
      <c r="E8" s="355"/>
      <c r="F8" s="355"/>
      <c r="G8" s="356">
        <f>G9+G11+G14</f>
        <v>160000</v>
      </c>
    </row>
    <row r="9" spans="1:7" ht="78.75">
      <c r="A9" s="357">
        <v>150101</v>
      </c>
      <c r="B9" s="357" t="s">
        <v>181</v>
      </c>
      <c r="C9" s="97" t="s">
        <v>571</v>
      </c>
      <c r="D9" s="358"/>
      <c r="E9" s="358"/>
      <c r="F9" s="358"/>
      <c r="G9" s="359">
        <f>G10</f>
        <v>60000</v>
      </c>
    </row>
    <row r="10" spans="1:7" ht="31.5">
      <c r="A10" s="357"/>
      <c r="B10" s="357"/>
      <c r="C10" s="360" t="s">
        <v>572</v>
      </c>
      <c r="D10" s="358"/>
      <c r="E10" s="358"/>
      <c r="F10" s="358"/>
      <c r="G10" s="361">
        <v>60000</v>
      </c>
    </row>
    <row r="11" spans="1:7" ht="31.5">
      <c r="A11" s="357">
        <v>150101</v>
      </c>
      <c r="B11" s="109" t="s">
        <v>181</v>
      </c>
      <c r="C11" s="97" t="s">
        <v>573</v>
      </c>
      <c r="D11" s="135"/>
      <c r="E11" s="135"/>
      <c r="F11" s="135"/>
      <c r="G11" s="362">
        <f>G12+G13</f>
        <v>-50000</v>
      </c>
    </row>
    <row r="12" spans="1:7" ht="47.25">
      <c r="A12" s="357"/>
      <c r="B12" s="360" t="s">
        <v>574</v>
      </c>
      <c r="C12" s="363" t="s">
        <v>575</v>
      </c>
      <c r="D12" s="364"/>
      <c r="E12" s="364"/>
      <c r="F12" s="364"/>
      <c r="G12" s="361">
        <v>-100000</v>
      </c>
    </row>
    <row r="13" spans="1:7" ht="47.25">
      <c r="A13" s="135"/>
      <c r="B13" s="360" t="s">
        <v>576</v>
      </c>
      <c r="C13" s="363" t="s">
        <v>577</v>
      </c>
      <c r="D13" s="135"/>
      <c r="E13" s="135"/>
      <c r="F13" s="135"/>
      <c r="G13" s="361">
        <v>50000</v>
      </c>
    </row>
    <row r="14" spans="1:7" ht="31.5">
      <c r="A14" s="365" t="s">
        <v>211</v>
      </c>
      <c r="B14" s="97" t="s">
        <v>297</v>
      </c>
      <c r="C14" s="363"/>
      <c r="D14" s="135"/>
      <c r="E14" s="135"/>
      <c r="F14" s="135"/>
      <c r="G14" s="359">
        <v>150000</v>
      </c>
    </row>
    <row r="15" spans="1:7">
      <c r="A15" s="366" t="s">
        <v>228</v>
      </c>
      <c r="B15" s="353" t="s">
        <v>229</v>
      </c>
      <c r="C15" s="354" t="s">
        <v>71</v>
      </c>
      <c r="D15" s="355"/>
      <c r="E15" s="355"/>
      <c r="F15" s="355"/>
      <c r="G15" s="356">
        <f>G16</f>
        <v>149480.44</v>
      </c>
    </row>
    <row r="16" spans="1:7" ht="78.75">
      <c r="A16" s="367">
        <v>180409</v>
      </c>
      <c r="B16" s="97" t="s">
        <v>578</v>
      </c>
      <c r="C16" s="109" t="s">
        <v>579</v>
      </c>
      <c r="D16" s="135"/>
      <c r="E16" s="135"/>
      <c r="F16" s="135"/>
      <c r="G16" s="359">
        <v>149480.44</v>
      </c>
    </row>
    <row r="17" spans="1:7" ht="31.5">
      <c r="A17" s="366">
        <v>11</v>
      </c>
      <c r="B17" s="353" t="s">
        <v>580</v>
      </c>
      <c r="C17" s="354" t="s">
        <v>71</v>
      </c>
      <c r="D17" s="355"/>
      <c r="E17" s="355"/>
      <c r="F17" s="355"/>
      <c r="G17" s="356">
        <f>G18+G19+G20</f>
        <v>-139937.79</v>
      </c>
    </row>
    <row r="18" spans="1:7" ht="31.5">
      <c r="A18" s="365" t="s">
        <v>172</v>
      </c>
      <c r="B18" s="103" t="s">
        <v>173</v>
      </c>
      <c r="C18" s="368"/>
      <c r="D18" s="369"/>
      <c r="E18" s="369"/>
      <c r="F18" s="369"/>
      <c r="G18" s="370">
        <v>54362.21</v>
      </c>
    </row>
    <row r="19" spans="1:7" ht="31.5">
      <c r="A19" s="365" t="s">
        <v>177</v>
      </c>
      <c r="B19" s="103" t="s">
        <v>178</v>
      </c>
      <c r="C19" s="368"/>
      <c r="D19" s="369"/>
      <c r="E19" s="369"/>
      <c r="F19" s="369"/>
      <c r="G19" s="370">
        <v>55700</v>
      </c>
    </row>
    <row r="20" spans="1:7" ht="31.5">
      <c r="A20" s="365" t="s">
        <v>211</v>
      </c>
      <c r="B20" s="116" t="s">
        <v>289</v>
      </c>
      <c r="C20" s="368"/>
      <c r="D20" s="369"/>
      <c r="E20" s="369"/>
      <c r="F20" s="369"/>
      <c r="G20" s="370">
        <v>-250000</v>
      </c>
    </row>
    <row r="21" spans="1:7">
      <c r="A21" s="366" t="s">
        <v>256</v>
      </c>
      <c r="B21" s="353" t="s">
        <v>257</v>
      </c>
      <c r="C21" s="354" t="s">
        <v>71</v>
      </c>
      <c r="D21" s="355"/>
      <c r="E21" s="355"/>
      <c r="F21" s="355"/>
      <c r="G21" s="356">
        <f>G22+G23+G25+G24</f>
        <v>229785</v>
      </c>
    </row>
    <row r="22" spans="1:7">
      <c r="A22" s="371" t="s">
        <v>96</v>
      </c>
      <c r="B22" s="95" t="s">
        <v>97</v>
      </c>
      <c r="C22" s="368"/>
      <c r="D22" s="369"/>
      <c r="E22" s="369"/>
      <c r="F22" s="369"/>
      <c r="G22" s="370">
        <v>-271315</v>
      </c>
    </row>
    <row r="23" spans="1:7" ht="63">
      <c r="A23" s="365" t="s">
        <v>110</v>
      </c>
      <c r="B23" s="96" t="s">
        <v>111</v>
      </c>
      <c r="C23" s="368"/>
      <c r="D23" s="369"/>
      <c r="E23" s="369"/>
      <c r="F23" s="369"/>
      <c r="G23" s="370">
        <v>399600</v>
      </c>
    </row>
    <row r="24" spans="1:7" ht="36" customHeight="1">
      <c r="A24" s="365" t="s">
        <v>125</v>
      </c>
      <c r="B24" s="96" t="s">
        <v>126</v>
      </c>
      <c r="C24" s="368"/>
      <c r="D24" s="369"/>
      <c r="E24" s="369"/>
      <c r="F24" s="369"/>
      <c r="G24" s="370">
        <v>71500</v>
      </c>
    </row>
    <row r="25" spans="1:7">
      <c r="A25" s="372" t="s">
        <v>133</v>
      </c>
      <c r="B25" s="225" t="s">
        <v>134</v>
      </c>
      <c r="C25" s="368"/>
      <c r="D25" s="369"/>
      <c r="E25" s="369"/>
      <c r="F25" s="369"/>
      <c r="G25" s="370">
        <v>30000</v>
      </c>
    </row>
    <row r="26" spans="1:7" ht="31.5">
      <c r="A26" s="366" t="s">
        <v>264</v>
      </c>
      <c r="B26" s="353" t="s">
        <v>265</v>
      </c>
      <c r="C26" s="354" t="s">
        <v>71</v>
      </c>
      <c r="D26" s="355"/>
      <c r="E26" s="355"/>
      <c r="F26" s="355"/>
      <c r="G26" s="356">
        <f>G27+G28</f>
        <v>93215</v>
      </c>
    </row>
    <row r="27" spans="1:7">
      <c r="A27" s="365" t="s">
        <v>143</v>
      </c>
      <c r="B27" s="103" t="s">
        <v>144</v>
      </c>
      <c r="C27" s="368"/>
      <c r="D27" s="369"/>
      <c r="E27" s="369"/>
      <c r="F27" s="369"/>
      <c r="G27" s="370">
        <v>4000</v>
      </c>
    </row>
    <row r="28" spans="1:7" ht="31.5">
      <c r="A28" s="365" t="s">
        <v>157</v>
      </c>
      <c r="B28" s="103" t="s">
        <v>158</v>
      </c>
      <c r="C28" s="368"/>
      <c r="D28" s="369"/>
      <c r="E28" s="369"/>
      <c r="F28" s="369"/>
      <c r="G28" s="373">
        <v>89215</v>
      </c>
    </row>
    <row r="29" spans="1:7">
      <c r="A29" s="366" t="s">
        <v>271</v>
      </c>
      <c r="B29" s="353" t="s">
        <v>272</v>
      </c>
      <c r="C29" s="354" t="s">
        <v>71</v>
      </c>
      <c r="D29" s="355"/>
      <c r="E29" s="355"/>
      <c r="F29" s="355"/>
      <c r="G29" s="356">
        <f>G30</f>
        <v>-140000</v>
      </c>
    </row>
    <row r="30" spans="1:7">
      <c r="A30" s="365" t="s">
        <v>164</v>
      </c>
      <c r="B30" s="103" t="s">
        <v>165</v>
      </c>
      <c r="C30" s="368"/>
      <c r="D30" s="369"/>
      <c r="E30" s="369"/>
      <c r="F30" s="369"/>
      <c r="G30" s="373">
        <v>-140000</v>
      </c>
    </row>
    <row r="31" spans="1:7" ht="31.5">
      <c r="A31" s="366" t="s">
        <v>277</v>
      </c>
      <c r="B31" s="353" t="s">
        <v>278</v>
      </c>
      <c r="C31" s="354" t="s">
        <v>71</v>
      </c>
      <c r="D31" s="355"/>
      <c r="E31" s="355"/>
      <c r="F31" s="355"/>
      <c r="G31" s="356">
        <f>G32</f>
        <v>283000</v>
      </c>
    </row>
    <row r="32" spans="1:7" ht="78.75">
      <c r="A32" s="365">
        <v>180409</v>
      </c>
      <c r="B32" s="97" t="s">
        <v>578</v>
      </c>
      <c r="C32" s="108" t="s">
        <v>581</v>
      </c>
      <c r="D32" s="369"/>
      <c r="E32" s="369"/>
      <c r="F32" s="369"/>
      <c r="G32" s="373">
        <v>283000</v>
      </c>
    </row>
    <row r="33" spans="1:7" ht="31.5">
      <c r="A33" s="366" t="s">
        <v>285</v>
      </c>
      <c r="B33" s="353" t="s">
        <v>286</v>
      </c>
      <c r="C33" s="354" t="s">
        <v>71</v>
      </c>
      <c r="D33" s="355"/>
      <c r="E33" s="355"/>
      <c r="F33" s="355"/>
      <c r="G33" s="356">
        <f>G34</f>
        <v>740306</v>
      </c>
    </row>
    <row r="34" spans="1:7" ht="78.75">
      <c r="A34" s="365" t="s">
        <v>211</v>
      </c>
      <c r="B34" s="103" t="s">
        <v>298</v>
      </c>
      <c r="C34" s="368"/>
      <c r="D34" s="369"/>
      <c r="E34" s="369"/>
      <c r="F34" s="369"/>
      <c r="G34" s="373">
        <v>740306</v>
      </c>
    </row>
    <row r="35" spans="1:7">
      <c r="A35" s="366"/>
      <c r="B35" s="353" t="s">
        <v>582</v>
      </c>
      <c r="C35" s="354"/>
      <c r="D35" s="355"/>
      <c r="E35" s="355"/>
      <c r="F35" s="355"/>
      <c r="G35" s="356">
        <f>G8+G17+G26+G29+G33+G21+G31+G15</f>
        <v>1375848.65</v>
      </c>
    </row>
    <row r="36" spans="1:7" ht="162.75" customHeight="1"/>
    <row r="37" spans="1:7" ht="18.75" customHeight="1">
      <c r="A37" s="492" t="s">
        <v>58</v>
      </c>
      <c r="B37" s="492"/>
      <c r="C37" s="492"/>
      <c r="D37"/>
      <c r="E37" s="205"/>
      <c r="F37" s="443" t="s">
        <v>59</v>
      </c>
      <c r="G37" s="443"/>
    </row>
    <row r="40" spans="1:7">
      <c r="G40" s="374"/>
    </row>
  </sheetData>
  <mergeCells count="8">
    <mergeCell ref="A37:C37"/>
    <mergeCell ref="F37:G37"/>
    <mergeCell ref="A4:G4"/>
    <mergeCell ref="C6:C7"/>
    <mergeCell ref="D6:D7"/>
    <mergeCell ref="E6:E7"/>
    <mergeCell ref="F6:F7"/>
    <mergeCell ref="G6:G7"/>
  </mergeCells>
  <phoneticPr fontId="12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6"/>
  <sheetViews>
    <sheetView workbookViewId="0"/>
  </sheetViews>
  <sheetFormatPr defaultRowHeight="15"/>
  <cols>
    <col min="1" max="1" width="25.6640625" style="375" customWidth="1"/>
    <col min="2" max="2" width="47.33203125" style="375" customWidth="1"/>
    <col min="3" max="3" width="111.33203125" style="375" customWidth="1"/>
    <col min="4" max="4" width="25" style="433" customWidth="1"/>
    <col min="5" max="5" width="82.33203125" style="375" customWidth="1"/>
    <col min="6" max="6" width="23.33203125" style="433" customWidth="1"/>
    <col min="7" max="7" width="21.6640625" style="433" customWidth="1"/>
    <col min="8" max="8" width="21.6640625" style="375" customWidth="1"/>
    <col min="9" max="16384" width="9.33203125" style="375"/>
  </cols>
  <sheetData>
    <row r="1" spans="1:10" ht="30" customHeight="1">
      <c r="B1" s="376"/>
      <c r="C1" s="494"/>
      <c r="D1" s="494"/>
      <c r="E1" s="244"/>
      <c r="F1" s="377" t="s">
        <v>583</v>
      </c>
      <c r="G1" s="378"/>
    </row>
    <row r="2" spans="1:10" ht="15.75">
      <c r="B2" s="244"/>
      <c r="C2" s="244"/>
      <c r="D2" s="378"/>
      <c r="E2" s="244"/>
      <c r="F2" s="379" t="s">
        <v>546</v>
      </c>
      <c r="G2" s="378"/>
    </row>
    <row r="3" spans="1:10" ht="18" customHeight="1">
      <c r="B3" s="244"/>
      <c r="C3" s="244"/>
      <c r="D3" s="378"/>
      <c r="E3" s="244"/>
      <c r="F3" s="379" t="s">
        <v>564</v>
      </c>
      <c r="G3" s="378"/>
    </row>
    <row r="4" spans="1:10" ht="18" customHeight="1">
      <c r="B4" s="244"/>
      <c r="C4" s="244"/>
      <c r="D4" s="378"/>
      <c r="E4" s="244"/>
      <c r="F4" s="379"/>
      <c r="G4" s="378"/>
    </row>
    <row r="5" spans="1:10" ht="27" customHeight="1">
      <c r="A5" s="495" t="s">
        <v>584</v>
      </c>
      <c r="B5" s="495"/>
      <c r="C5" s="495"/>
      <c r="D5" s="495"/>
      <c r="E5" s="495"/>
      <c r="F5" s="495"/>
      <c r="G5" s="495"/>
    </row>
    <row r="6" spans="1:10" ht="15.75">
      <c r="B6" s="244"/>
      <c r="C6" s="244"/>
      <c r="D6" s="378"/>
      <c r="E6" s="244"/>
      <c r="F6" s="378"/>
      <c r="G6" s="379" t="s">
        <v>65</v>
      </c>
    </row>
    <row r="7" spans="1:10" ht="81.75" customHeight="1">
      <c r="A7" s="307" t="s">
        <v>536</v>
      </c>
      <c r="B7" s="380" t="s">
        <v>227</v>
      </c>
      <c r="C7" s="496" t="s">
        <v>585</v>
      </c>
      <c r="D7" s="496"/>
      <c r="E7" s="496" t="s">
        <v>586</v>
      </c>
      <c r="F7" s="496"/>
      <c r="G7" s="381" t="s">
        <v>587</v>
      </c>
    </row>
    <row r="8" spans="1:10" ht="87.75" customHeight="1">
      <c r="A8" s="307" t="s">
        <v>588</v>
      </c>
      <c r="B8" s="380" t="s">
        <v>67</v>
      </c>
      <c r="C8" s="380" t="s">
        <v>589</v>
      </c>
      <c r="D8" s="382" t="s">
        <v>590</v>
      </c>
      <c r="E8" s="380" t="s">
        <v>589</v>
      </c>
      <c r="F8" s="382" t="s">
        <v>590</v>
      </c>
      <c r="G8" s="382" t="s">
        <v>590</v>
      </c>
    </row>
    <row r="9" spans="1:10" ht="18.75">
      <c r="A9" s="383" t="s">
        <v>228</v>
      </c>
      <c r="B9" s="384" t="s">
        <v>229</v>
      </c>
      <c r="C9" s="385" t="s">
        <v>71</v>
      </c>
      <c r="D9" s="386">
        <f>D10</f>
        <v>0</v>
      </c>
      <c r="E9" s="387" t="s">
        <v>71</v>
      </c>
      <c r="F9" s="386">
        <f>F10</f>
        <v>149480.44</v>
      </c>
      <c r="G9" s="386">
        <f>D9+F9</f>
        <v>149480.44</v>
      </c>
    </row>
    <row r="10" spans="1:10" ht="104.25" customHeight="1">
      <c r="A10" s="388">
        <v>180409</v>
      </c>
      <c r="B10" s="389" t="s">
        <v>194</v>
      </c>
      <c r="C10" s="380"/>
      <c r="D10" s="382"/>
      <c r="E10" s="390" t="s">
        <v>197</v>
      </c>
      <c r="F10" s="391">
        <v>149480.44</v>
      </c>
      <c r="G10" s="382">
        <f>D10+F10</f>
        <v>149480.44</v>
      </c>
      <c r="J10" s="392"/>
    </row>
    <row r="11" spans="1:10" s="394" customFormat="1" ht="39.75" customHeight="1">
      <c r="A11" s="383" t="s">
        <v>232</v>
      </c>
      <c r="B11" s="384" t="s">
        <v>233</v>
      </c>
      <c r="C11" s="385" t="s">
        <v>71</v>
      </c>
      <c r="D11" s="386">
        <f>D13+D14+D12</f>
        <v>-65000</v>
      </c>
      <c r="E11" s="387" t="s">
        <v>71</v>
      </c>
      <c r="F11" s="386">
        <f>F13+F14+F12</f>
        <v>0</v>
      </c>
      <c r="G11" s="386">
        <f t="shared" ref="G11:G34" si="0">D11+F11</f>
        <v>-65000</v>
      </c>
      <c r="H11" s="393"/>
    </row>
    <row r="12" spans="1:10" s="394" customFormat="1" ht="58.5" customHeight="1">
      <c r="A12" s="388" t="s">
        <v>591</v>
      </c>
      <c r="B12" s="389" t="s">
        <v>592</v>
      </c>
      <c r="C12" s="390" t="s">
        <v>161</v>
      </c>
      <c r="D12" s="395">
        <v>35000</v>
      </c>
      <c r="E12" s="396"/>
      <c r="F12" s="397"/>
      <c r="G12" s="398">
        <f t="shared" si="0"/>
        <v>35000</v>
      </c>
      <c r="H12" s="393"/>
    </row>
    <row r="13" spans="1:10" s="394" customFormat="1" ht="37.5" customHeight="1">
      <c r="A13" s="388" t="s">
        <v>593</v>
      </c>
      <c r="B13" s="389" t="s">
        <v>239</v>
      </c>
      <c r="C13" s="390" t="s">
        <v>240</v>
      </c>
      <c r="D13" s="395">
        <v>-62000</v>
      </c>
      <c r="E13" s="396"/>
      <c r="F13" s="397"/>
      <c r="G13" s="398">
        <f t="shared" si="0"/>
        <v>-62000</v>
      </c>
      <c r="H13" s="393"/>
    </row>
    <row r="14" spans="1:10" s="394" customFormat="1" ht="39.75" customHeight="1">
      <c r="A14" s="388" t="s">
        <v>322</v>
      </c>
      <c r="B14" s="389" t="s">
        <v>242</v>
      </c>
      <c r="C14" s="390" t="s">
        <v>240</v>
      </c>
      <c r="D14" s="395">
        <v>-38000</v>
      </c>
      <c r="E14" s="396"/>
      <c r="F14" s="397"/>
      <c r="G14" s="398">
        <f t="shared" si="0"/>
        <v>-38000</v>
      </c>
      <c r="H14" s="393"/>
    </row>
    <row r="15" spans="1:10" s="394" customFormat="1" ht="75.75" customHeight="1">
      <c r="A15" s="399" t="s">
        <v>243</v>
      </c>
      <c r="B15" s="384" t="s">
        <v>244</v>
      </c>
      <c r="C15" s="385" t="s">
        <v>71</v>
      </c>
      <c r="D15" s="386">
        <f>D16+D17</f>
        <v>100000</v>
      </c>
      <c r="E15" s="387" t="s">
        <v>71</v>
      </c>
      <c r="F15" s="386">
        <f>F16+F17</f>
        <v>0</v>
      </c>
      <c r="G15" s="386">
        <f t="shared" si="0"/>
        <v>100000</v>
      </c>
      <c r="H15" s="393"/>
    </row>
    <row r="16" spans="1:10" s="394" customFormat="1" ht="39" customHeight="1">
      <c r="A16" s="388" t="s">
        <v>593</v>
      </c>
      <c r="B16" s="389" t="s">
        <v>239</v>
      </c>
      <c r="C16" s="390" t="s">
        <v>245</v>
      </c>
      <c r="D16" s="391">
        <v>62000</v>
      </c>
      <c r="E16" s="400"/>
      <c r="F16" s="400"/>
      <c r="G16" s="398">
        <f t="shared" si="0"/>
        <v>62000</v>
      </c>
      <c r="H16" s="393"/>
    </row>
    <row r="17" spans="1:8" s="394" customFormat="1" ht="36.75" customHeight="1">
      <c r="A17" s="388" t="s">
        <v>322</v>
      </c>
      <c r="B17" s="389" t="s">
        <v>242</v>
      </c>
      <c r="C17" s="390" t="s">
        <v>245</v>
      </c>
      <c r="D17" s="391">
        <v>38000</v>
      </c>
      <c r="E17" s="400"/>
      <c r="F17" s="400"/>
      <c r="G17" s="398">
        <f t="shared" si="0"/>
        <v>38000</v>
      </c>
      <c r="H17" s="393"/>
    </row>
    <row r="18" spans="1:8" s="394" customFormat="1" ht="76.5" customHeight="1">
      <c r="A18" s="399" t="s">
        <v>246</v>
      </c>
      <c r="B18" s="401" t="s">
        <v>247</v>
      </c>
      <c r="C18" s="385" t="s">
        <v>71</v>
      </c>
      <c r="D18" s="386">
        <f>D19</f>
        <v>-60000</v>
      </c>
      <c r="E18" s="387" t="s">
        <v>71</v>
      </c>
      <c r="F18" s="386">
        <f>F19</f>
        <v>0</v>
      </c>
      <c r="G18" s="386">
        <f t="shared" si="0"/>
        <v>-60000</v>
      </c>
      <c r="H18" s="393"/>
    </row>
    <row r="19" spans="1:8" s="394" customFormat="1" ht="36.75" customHeight="1">
      <c r="A19" s="402" t="s">
        <v>332</v>
      </c>
      <c r="B19" s="390" t="s">
        <v>333</v>
      </c>
      <c r="C19" s="390" t="s">
        <v>594</v>
      </c>
      <c r="D19" s="391">
        <v>-60000</v>
      </c>
      <c r="E19" s="400"/>
      <c r="F19" s="400"/>
      <c r="G19" s="398">
        <f t="shared" si="0"/>
        <v>-60000</v>
      </c>
      <c r="H19" s="393"/>
    </row>
    <row r="20" spans="1:8" s="404" customFormat="1" ht="39.75" customHeight="1">
      <c r="A20" s="403" t="s">
        <v>248</v>
      </c>
      <c r="B20" s="384" t="s">
        <v>337</v>
      </c>
      <c r="C20" s="385" t="s">
        <v>71</v>
      </c>
      <c r="D20" s="386">
        <f>D21+D22</f>
        <v>-171000</v>
      </c>
      <c r="E20" s="387" t="s">
        <v>71</v>
      </c>
      <c r="F20" s="386">
        <f>F21+F22</f>
        <v>0</v>
      </c>
      <c r="G20" s="386">
        <f t="shared" si="0"/>
        <v>-171000</v>
      </c>
      <c r="H20" s="393"/>
    </row>
    <row r="21" spans="1:8" s="404" customFormat="1" ht="28.5" customHeight="1">
      <c r="A21" s="405" t="s">
        <v>352</v>
      </c>
      <c r="B21" s="406" t="s">
        <v>353</v>
      </c>
      <c r="C21" s="406" t="s">
        <v>595</v>
      </c>
      <c r="D21" s="391">
        <v>-61000</v>
      </c>
      <c r="E21" s="407"/>
      <c r="F21" s="391"/>
      <c r="G21" s="398">
        <f t="shared" si="0"/>
        <v>-61000</v>
      </c>
      <c r="H21" s="393"/>
    </row>
    <row r="22" spans="1:8" s="404" customFormat="1" ht="27.75" customHeight="1">
      <c r="A22" s="405" t="s">
        <v>352</v>
      </c>
      <c r="B22" s="406" t="s">
        <v>353</v>
      </c>
      <c r="C22" s="406" t="s">
        <v>104</v>
      </c>
      <c r="D22" s="391">
        <v>-110000</v>
      </c>
      <c r="E22" s="407"/>
      <c r="F22" s="391"/>
      <c r="G22" s="398">
        <f t="shared" si="0"/>
        <v>-110000</v>
      </c>
      <c r="H22" s="393"/>
    </row>
    <row r="23" spans="1:8" s="404" customFormat="1" ht="40.5" customHeight="1">
      <c r="A23" s="403" t="s">
        <v>252</v>
      </c>
      <c r="B23" s="384" t="s">
        <v>355</v>
      </c>
      <c r="C23" s="385" t="s">
        <v>71</v>
      </c>
      <c r="D23" s="386">
        <f>D24+D25+D26</f>
        <v>129497.79000000001</v>
      </c>
      <c r="E23" s="387" t="s">
        <v>71</v>
      </c>
      <c r="F23" s="386">
        <f>F24+F25+F26</f>
        <v>-139937.79</v>
      </c>
      <c r="G23" s="386">
        <f>D23+F23</f>
        <v>-10440</v>
      </c>
      <c r="H23" s="393"/>
    </row>
    <row r="24" spans="1:8" s="404" customFormat="1" ht="36.75" customHeight="1">
      <c r="A24" s="408" t="s">
        <v>596</v>
      </c>
      <c r="B24" s="409" t="s">
        <v>597</v>
      </c>
      <c r="C24" s="410" t="s">
        <v>105</v>
      </c>
      <c r="D24" s="397">
        <v>43019.5</v>
      </c>
      <c r="E24" s="411"/>
      <c r="F24" s="397"/>
      <c r="G24" s="398">
        <f t="shared" si="0"/>
        <v>43019.5</v>
      </c>
      <c r="H24" s="393"/>
    </row>
    <row r="25" spans="1:8" s="404" customFormat="1" ht="131.25">
      <c r="A25" s="408" t="s">
        <v>598</v>
      </c>
      <c r="B25" s="409" t="s">
        <v>599</v>
      </c>
      <c r="C25" s="409" t="s">
        <v>600</v>
      </c>
      <c r="D25" s="391">
        <v>-75074</v>
      </c>
      <c r="E25" s="407"/>
      <c r="F25" s="391"/>
      <c r="G25" s="398">
        <f t="shared" si="0"/>
        <v>-75074</v>
      </c>
      <c r="H25" s="393"/>
    </row>
    <row r="26" spans="1:8" s="404" customFormat="1" ht="36.75" customHeight="1">
      <c r="A26" s="408"/>
      <c r="B26" s="409"/>
      <c r="C26" s="405" t="s">
        <v>601</v>
      </c>
      <c r="D26" s="391">
        <f>D28+D30+D31+D32+D27+D29</f>
        <v>161552.29</v>
      </c>
      <c r="E26" s="412"/>
      <c r="F26" s="391">
        <f>F28+F30+F31+F32</f>
        <v>-139937.79</v>
      </c>
      <c r="G26" s="398">
        <f t="shared" si="0"/>
        <v>21614.5</v>
      </c>
      <c r="H26" s="393"/>
    </row>
    <row r="27" spans="1:8" s="404" customFormat="1" ht="36.75" customHeight="1">
      <c r="A27" s="405" t="s">
        <v>602</v>
      </c>
      <c r="B27" s="406" t="s">
        <v>603</v>
      </c>
      <c r="C27" s="405" t="s">
        <v>604</v>
      </c>
      <c r="D27" s="391">
        <v>14000</v>
      </c>
      <c r="E27" s="412"/>
      <c r="F27" s="391"/>
      <c r="G27" s="398">
        <f t="shared" si="0"/>
        <v>14000</v>
      </c>
      <c r="H27" s="393"/>
    </row>
    <row r="28" spans="1:8" s="404" customFormat="1" ht="56.25">
      <c r="A28" s="405" t="s">
        <v>605</v>
      </c>
      <c r="B28" s="406" t="s">
        <v>173</v>
      </c>
      <c r="C28" s="405" t="s">
        <v>604</v>
      </c>
      <c r="D28" s="391">
        <f>-47500-30000</f>
        <v>-77500</v>
      </c>
      <c r="E28" s="412" t="s">
        <v>604</v>
      </c>
      <c r="F28" s="391">
        <v>54362.21</v>
      </c>
      <c r="G28" s="398">
        <f t="shared" si="0"/>
        <v>-23137.79</v>
      </c>
      <c r="H28" s="393"/>
    </row>
    <row r="29" spans="1:8" s="404" customFormat="1" ht="56.25">
      <c r="A29" s="405" t="s">
        <v>606</v>
      </c>
      <c r="B29" s="406" t="s">
        <v>607</v>
      </c>
      <c r="C29" s="405" t="s">
        <v>604</v>
      </c>
      <c r="D29" s="391">
        <f>-162908.71+30000</f>
        <v>-132908.71</v>
      </c>
      <c r="E29" s="412"/>
      <c r="F29" s="391"/>
      <c r="G29" s="398">
        <f t="shared" si="0"/>
        <v>-132908.71</v>
      </c>
      <c r="H29" s="393"/>
    </row>
    <row r="30" spans="1:8" s="404" customFormat="1" ht="113.25" customHeight="1">
      <c r="A30" s="405" t="s">
        <v>608</v>
      </c>
      <c r="B30" s="406" t="s">
        <v>609</v>
      </c>
      <c r="C30" s="405" t="s">
        <v>604</v>
      </c>
      <c r="D30" s="391">
        <v>414661</v>
      </c>
      <c r="E30" s="407"/>
      <c r="F30" s="391"/>
      <c r="G30" s="398">
        <f t="shared" si="0"/>
        <v>414661</v>
      </c>
      <c r="H30" s="393"/>
    </row>
    <row r="31" spans="1:8" s="404" customFormat="1" ht="75">
      <c r="A31" s="405" t="s">
        <v>610</v>
      </c>
      <c r="B31" s="406" t="s">
        <v>178</v>
      </c>
      <c r="C31" s="405" t="s">
        <v>604</v>
      </c>
      <c r="D31" s="391">
        <v>-56700</v>
      </c>
      <c r="E31" s="412" t="s">
        <v>604</v>
      </c>
      <c r="F31" s="391">
        <v>55700</v>
      </c>
      <c r="G31" s="398">
        <f t="shared" si="0"/>
        <v>-1000</v>
      </c>
      <c r="H31" s="393"/>
    </row>
    <row r="32" spans="1:8" s="404" customFormat="1" ht="39.75" customHeight="1">
      <c r="A32" s="405" t="s">
        <v>211</v>
      </c>
      <c r="B32" s="389" t="s">
        <v>212</v>
      </c>
      <c r="C32" s="413"/>
      <c r="D32" s="391"/>
      <c r="E32" s="414" t="s">
        <v>611</v>
      </c>
      <c r="F32" s="391">
        <v>-250000</v>
      </c>
      <c r="G32" s="398">
        <f t="shared" si="0"/>
        <v>-250000</v>
      </c>
      <c r="H32" s="393"/>
    </row>
    <row r="33" spans="1:8" s="404" customFormat="1" ht="57.75" customHeight="1">
      <c r="A33" s="383" t="s">
        <v>264</v>
      </c>
      <c r="B33" s="384" t="s">
        <v>265</v>
      </c>
      <c r="C33" s="385" t="s">
        <v>71</v>
      </c>
      <c r="D33" s="386">
        <f>D34</f>
        <v>200000</v>
      </c>
      <c r="E33" s="387" t="s">
        <v>71</v>
      </c>
      <c r="F33" s="386">
        <f>F34</f>
        <v>0</v>
      </c>
      <c r="G33" s="386">
        <f t="shared" si="0"/>
        <v>200000</v>
      </c>
      <c r="H33" s="393"/>
    </row>
    <row r="34" spans="1:8" s="404" customFormat="1" ht="36.75" customHeight="1">
      <c r="A34" s="405" t="s">
        <v>414</v>
      </c>
      <c r="B34" s="406" t="s">
        <v>612</v>
      </c>
      <c r="C34" s="415" t="s">
        <v>613</v>
      </c>
      <c r="D34" s="391">
        <v>200000</v>
      </c>
      <c r="E34" s="407"/>
      <c r="F34" s="391"/>
      <c r="G34" s="398">
        <f t="shared" si="0"/>
        <v>200000</v>
      </c>
      <c r="H34" s="393"/>
    </row>
    <row r="35" spans="1:8" s="404" customFormat="1" ht="56.25">
      <c r="A35" s="383" t="s">
        <v>277</v>
      </c>
      <c r="B35" s="384" t="s">
        <v>278</v>
      </c>
      <c r="C35" s="385"/>
      <c r="D35" s="386">
        <f>D36</f>
        <v>0</v>
      </c>
      <c r="E35" s="386"/>
      <c r="F35" s="386">
        <f>F36</f>
        <v>283000</v>
      </c>
      <c r="G35" s="386">
        <f>D35+F35</f>
        <v>283000</v>
      </c>
      <c r="H35" s="393"/>
    </row>
    <row r="36" spans="1:8" s="404" customFormat="1" ht="100.5" customHeight="1">
      <c r="A36" s="405">
        <v>180409</v>
      </c>
      <c r="B36" s="416" t="s">
        <v>194</v>
      </c>
      <c r="C36" s="415"/>
      <c r="D36" s="391"/>
      <c r="E36" s="414" t="s">
        <v>197</v>
      </c>
      <c r="F36" s="391">
        <v>283000</v>
      </c>
      <c r="G36" s="398">
        <f>D36+F36</f>
        <v>283000</v>
      </c>
      <c r="H36" s="393"/>
    </row>
    <row r="37" spans="1:8" s="394" customFormat="1" ht="45.75" customHeight="1">
      <c r="A37" s="383" t="s">
        <v>281</v>
      </c>
      <c r="B37" s="384" t="s">
        <v>282</v>
      </c>
      <c r="C37" s="385" t="s">
        <v>71</v>
      </c>
      <c r="D37" s="386">
        <f>D40+D38+D39</f>
        <v>-170000</v>
      </c>
      <c r="E37" s="387" t="s">
        <v>71</v>
      </c>
      <c r="F37" s="386">
        <f>F40+F38+F39</f>
        <v>100000</v>
      </c>
      <c r="G37" s="386">
        <f t="shared" ref="G37:G47" si="1">D37+F37</f>
        <v>-70000</v>
      </c>
      <c r="H37" s="393"/>
    </row>
    <row r="38" spans="1:8" s="394" customFormat="1" ht="74.25" customHeight="1">
      <c r="A38" s="405">
        <v>160903</v>
      </c>
      <c r="B38" s="416" t="s">
        <v>186</v>
      </c>
      <c r="C38" s="389" t="s">
        <v>187</v>
      </c>
      <c r="D38" s="397">
        <v>-126500</v>
      </c>
      <c r="E38" s="417"/>
      <c r="F38" s="397"/>
      <c r="G38" s="398">
        <f t="shared" si="1"/>
        <v>-126500</v>
      </c>
      <c r="H38" s="393"/>
    </row>
    <row r="39" spans="1:8" s="394" customFormat="1" ht="72.75" customHeight="1">
      <c r="A39" s="405">
        <v>160903</v>
      </c>
      <c r="B39" s="416" t="s">
        <v>186</v>
      </c>
      <c r="C39" s="389" t="s">
        <v>614</v>
      </c>
      <c r="D39" s="397">
        <v>-43500</v>
      </c>
      <c r="E39" s="417"/>
      <c r="F39" s="397"/>
      <c r="G39" s="398">
        <f t="shared" si="1"/>
        <v>-43500</v>
      </c>
      <c r="H39" s="393"/>
    </row>
    <row r="40" spans="1:8" s="394" customFormat="1" ht="63" customHeight="1">
      <c r="A40" s="405">
        <v>250911</v>
      </c>
      <c r="B40" s="406" t="s">
        <v>542</v>
      </c>
      <c r="C40" s="406"/>
      <c r="D40" s="397"/>
      <c r="E40" s="417" t="s">
        <v>615</v>
      </c>
      <c r="F40" s="397">
        <v>100000</v>
      </c>
      <c r="G40" s="398">
        <f t="shared" si="1"/>
        <v>100000</v>
      </c>
      <c r="H40" s="393"/>
    </row>
    <row r="41" spans="1:8" s="394" customFormat="1" ht="75" customHeight="1">
      <c r="A41" s="383" t="s">
        <v>283</v>
      </c>
      <c r="B41" s="384" t="s">
        <v>284</v>
      </c>
      <c r="C41" s="385" t="s">
        <v>71</v>
      </c>
      <c r="D41" s="386">
        <f>D42</f>
        <v>-27888</v>
      </c>
      <c r="E41" s="387" t="s">
        <v>71</v>
      </c>
      <c r="F41" s="386">
        <f>F42</f>
        <v>0</v>
      </c>
      <c r="G41" s="386">
        <f t="shared" si="1"/>
        <v>-27888</v>
      </c>
      <c r="H41" s="393"/>
    </row>
    <row r="42" spans="1:8" s="394" customFormat="1" ht="63" customHeight="1">
      <c r="A42" s="405" t="s">
        <v>332</v>
      </c>
      <c r="B42" s="406" t="s">
        <v>333</v>
      </c>
      <c r="C42" s="415" t="s">
        <v>616</v>
      </c>
      <c r="D42" s="397">
        <v>-27888</v>
      </c>
      <c r="E42" s="417"/>
      <c r="F42" s="397"/>
      <c r="G42" s="398">
        <f t="shared" si="1"/>
        <v>-27888</v>
      </c>
      <c r="H42" s="393"/>
    </row>
    <row r="43" spans="1:8" s="394" customFormat="1" ht="58.5" customHeight="1">
      <c r="A43" s="418" t="s">
        <v>285</v>
      </c>
      <c r="B43" s="401" t="s">
        <v>286</v>
      </c>
      <c r="C43" s="385" t="s">
        <v>71</v>
      </c>
      <c r="D43" s="386">
        <f>D46+D47+D44+D45</f>
        <v>-855306</v>
      </c>
      <c r="E43" s="387" t="s">
        <v>71</v>
      </c>
      <c r="F43" s="386">
        <f>F46+F47+F44+F45</f>
        <v>740306</v>
      </c>
      <c r="G43" s="386">
        <f t="shared" si="1"/>
        <v>-115000</v>
      </c>
      <c r="H43" s="393"/>
    </row>
    <row r="44" spans="1:8" s="394" customFormat="1" ht="39" customHeight="1">
      <c r="A44" s="388" t="s">
        <v>453</v>
      </c>
      <c r="B44" s="389" t="s">
        <v>617</v>
      </c>
      <c r="C44" s="419" t="s">
        <v>618</v>
      </c>
      <c r="D44" s="395">
        <v>-90000</v>
      </c>
      <c r="E44" s="396"/>
      <c r="F44" s="397"/>
      <c r="G44" s="398">
        <f t="shared" si="1"/>
        <v>-90000</v>
      </c>
      <c r="H44" s="393"/>
    </row>
    <row r="45" spans="1:8" s="394" customFormat="1" ht="39" customHeight="1">
      <c r="A45" s="388" t="s">
        <v>332</v>
      </c>
      <c r="B45" s="389" t="s">
        <v>333</v>
      </c>
      <c r="C45" s="419" t="s">
        <v>202</v>
      </c>
      <c r="D45" s="395">
        <v>-25000</v>
      </c>
      <c r="E45" s="396"/>
      <c r="F45" s="397"/>
      <c r="G45" s="398">
        <f t="shared" si="1"/>
        <v>-25000</v>
      </c>
      <c r="H45" s="393"/>
    </row>
    <row r="46" spans="1:8" s="394" customFormat="1" ht="59.25" customHeight="1">
      <c r="A46" s="388" t="s">
        <v>459</v>
      </c>
      <c r="B46" s="389" t="s">
        <v>460</v>
      </c>
      <c r="C46" s="415" t="s">
        <v>208</v>
      </c>
      <c r="D46" s="395">
        <v>-740306</v>
      </c>
      <c r="E46" s="396"/>
      <c r="F46" s="397"/>
      <c r="G46" s="398">
        <f t="shared" si="1"/>
        <v>-740306</v>
      </c>
      <c r="H46" s="393"/>
    </row>
    <row r="47" spans="1:8" s="394" customFormat="1" ht="77.25" customHeight="1">
      <c r="A47" s="388" t="s">
        <v>211</v>
      </c>
      <c r="B47" s="389" t="s">
        <v>48</v>
      </c>
      <c r="C47" s="415"/>
      <c r="D47" s="395"/>
      <c r="E47" s="396" t="s">
        <v>619</v>
      </c>
      <c r="F47" s="397">
        <v>740306</v>
      </c>
      <c r="G47" s="398">
        <f t="shared" si="1"/>
        <v>740306</v>
      </c>
      <c r="H47" s="393"/>
    </row>
    <row r="48" spans="1:8" s="424" customFormat="1" ht="25.5" customHeight="1">
      <c r="A48" s="420"/>
      <c r="B48" s="421" t="s">
        <v>71</v>
      </c>
      <c r="C48" s="422"/>
      <c r="D48" s="382">
        <f>D11+D15+D20+D37+D43+D33+D23+D18+D41+D35+D9</f>
        <v>-919696.21</v>
      </c>
      <c r="E48" s="382"/>
      <c r="F48" s="382">
        <f>F11+F15+F20+F37+F43+F33+F23+F18+F41+F35+F9</f>
        <v>1132848.6499999999</v>
      </c>
      <c r="G48" s="382">
        <f>G11+G15+G20+G37+G43+G33+G23+G18+G41+G35+G9</f>
        <v>213152.44</v>
      </c>
      <c r="H48" s="423"/>
    </row>
    <row r="49" spans="1:7" ht="127.5" customHeight="1">
      <c r="A49" s="425"/>
      <c r="B49" s="426"/>
      <c r="C49" s="427"/>
      <c r="D49" s="428"/>
      <c r="E49" s="429"/>
      <c r="F49" s="430"/>
      <c r="G49" s="430"/>
    </row>
    <row r="50" spans="1:7" ht="25.5" customHeight="1">
      <c r="A50" s="431" t="s">
        <v>620</v>
      </c>
      <c r="B50" s="431"/>
      <c r="C50" s="431"/>
      <c r="D50" s="378"/>
      <c r="E50" s="432" t="s">
        <v>59</v>
      </c>
    </row>
    <row r="56" spans="1:7" ht="30.75" customHeight="1">
      <c r="A56" s="426"/>
      <c r="B56" s="434"/>
      <c r="C56" s="434"/>
      <c r="D56" s="430"/>
    </row>
  </sheetData>
  <mergeCells count="4">
    <mergeCell ref="C1:D1"/>
    <mergeCell ref="A5:G5"/>
    <mergeCell ref="C7:D7"/>
    <mergeCell ref="E7:F7"/>
  </mergeCells>
  <phoneticPr fontId="1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Додаток 1</vt:lpstr>
      <vt:lpstr>Додаток 2</vt:lpstr>
      <vt:lpstr>Додаток 3</vt:lpstr>
      <vt:lpstr>Додаток 3.1</vt:lpstr>
      <vt:lpstr>Додаток 4</vt:lpstr>
      <vt:lpstr>Додаток 5</vt:lpstr>
      <vt:lpstr>Додаток 6</vt:lpstr>
      <vt:lpstr>Додаток 7</vt:lpstr>
      <vt:lpstr>Додаток 8</vt:lpstr>
      <vt:lpstr>'Додаток 1'!_ftn1</vt:lpstr>
      <vt:lpstr>'Додаток 1'!_ftn2</vt:lpstr>
      <vt:lpstr>'Додаток 1'!_ftnref1</vt:lpstr>
      <vt:lpstr>'Додаток 1'!_ftnref2</vt:lpstr>
      <vt:lpstr>'Додаток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2013-12-04T08:26:13Z</cp:lastPrinted>
  <dcterms:created xsi:type="dcterms:W3CDTF">2013-11-27T08:20:19Z</dcterms:created>
  <dcterms:modified xsi:type="dcterms:W3CDTF">2013-12-24T10:42:26Z</dcterms:modified>
</cp:coreProperties>
</file>