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1"/>
  </bookViews>
  <sheets>
    <sheet name="Додаток 1" sheetId="1" r:id="rId1"/>
    <sheet name="Додаток 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<sst xmlns="http://schemas.openxmlformats.org/spreadsheetml/2006/main" count="30" uniqueCount="26">
  <si>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Державний бюджет</t>
  </si>
  <si>
    <t xml:space="preserve">Інші джерела </t>
  </si>
  <si>
    <t>Джерела фінансування</t>
  </si>
  <si>
    <t xml:space="preserve"> Прогнозні обсяги та джерела фінансування</t>
  </si>
  <si>
    <t>Всього</t>
  </si>
  <si>
    <t>тис. гривень</t>
  </si>
  <si>
    <t>Обсяг фінансування, тис. гривень</t>
  </si>
  <si>
    <t>У тому числі за роками</t>
  </si>
  <si>
    <t>Місцеві бюджети</t>
  </si>
  <si>
    <t>у тому числі обласний</t>
  </si>
  <si>
    <r>
      <t>з них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за рахунок повернення раніше наданих кредитів та сплати відсотків за їх користування</t>
    </r>
  </si>
  <si>
    <t>Додаток 1                                                               до Обласної програми забезпечення         молоді житлом на 2013-2017 роки</t>
  </si>
  <si>
    <t>Додаток 3                                                             до Обласної програми забезпечення                                         молоді житлом на 2013-2017 роки</t>
  </si>
  <si>
    <t>Прогнозні обсяги та джерела фінансування</t>
  </si>
  <si>
    <t xml:space="preserve"> забезпечення житлом молодих сімей та одиноких молодих громадян області на 2013-2017 роки</t>
  </si>
  <si>
    <t>Роки</t>
  </si>
  <si>
    <t>Потреба коштів в цілому на рік (тис. гривень)</t>
  </si>
  <si>
    <t>Джерела      фінансування</t>
  </si>
  <si>
    <t>Примітки</t>
  </si>
  <si>
    <t>Бюджетні  кошти</t>
  </si>
  <si>
    <t>Інші джерела</t>
  </si>
  <si>
    <t>Потрібно ввести в експлуатацію</t>
  </si>
  <si>
    <t>Обласний бюджет, в тому числі кошти від  повернення раніше наданих кредитів</t>
  </si>
  <si>
    <t>Інші місцеві бюджети, в тому числі кошти від  повернення раніше наданих кредитів</t>
  </si>
  <si>
    <t>Квартир, одиниць</t>
  </si>
  <si>
    <t>Загальної площі житла, кв. метрів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</si>
</sst>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 readingOrder="1"/>
    </xf>
    <xf numFmtId="0" fontId="18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&#1058;&#1072;&#1073;&#1083;&#1080;&#1094;&#1103;%20&#8470;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&#1058;&#1072;&#1073;&#1083;&#1080;&#1094;&#1103;%20&#8470;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&#1058;&#1072;&#1073;&#1083;&#1080;&#1095;&#1082;&#1072;,%20&#1085;&#1086;&#1074;&#1072;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C12">
            <v>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C13">
            <v>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C10">
            <v>9587</v>
          </cell>
          <cell r="D10">
            <v>12982</v>
          </cell>
          <cell r="E10">
            <v>13981</v>
          </cell>
          <cell r="F10">
            <v>14980</v>
          </cell>
          <cell r="G10">
            <v>11584</v>
          </cell>
        </row>
        <row r="11">
          <cell r="C11">
            <v>1065</v>
          </cell>
          <cell r="D11">
            <v>1442</v>
          </cell>
          <cell r="E11">
            <v>1553</v>
          </cell>
          <cell r="F11">
            <v>1664</v>
          </cell>
          <cell r="G11">
            <v>1287</v>
          </cell>
        </row>
        <row r="16">
          <cell r="C16">
            <v>3068</v>
          </cell>
          <cell r="D16">
            <v>4154</v>
          </cell>
          <cell r="E16">
            <v>4474</v>
          </cell>
          <cell r="F16">
            <v>4794</v>
          </cell>
          <cell r="G16">
            <v>3707</v>
          </cell>
        </row>
        <row r="17">
          <cell r="C17">
            <v>341</v>
          </cell>
          <cell r="D17">
            <v>462</v>
          </cell>
          <cell r="E17">
            <v>498</v>
          </cell>
          <cell r="F17">
            <v>534</v>
          </cell>
          <cell r="G17">
            <v>412</v>
          </cell>
        </row>
        <row r="19">
          <cell r="C19">
            <v>1007</v>
          </cell>
          <cell r="D19">
            <v>1363</v>
          </cell>
          <cell r="E19">
            <v>1468</v>
          </cell>
          <cell r="F19">
            <v>1573</v>
          </cell>
          <cell r="G19">
            <v>1216</v>
          </cell>
        </row>
        <row r="20">
          <cell r="C20">
            <v>111</v>
          </cell>
          <cell r="D20">
            <v>151</v>
          </cell>
          <cell r="E20">
            <v>162</v>
          </cell>
          <cell r="F20">
            <v>174</v>
          </cell>
          <cell r="G20">
            <v>135</v>
          </cell>
        </row>
        <row r="22">
          <cell r="C22">
            <v>718</v>
          </cell>
          <cell r="D22">
            <v>974</v>
          </cell>
          <cell r="E22">
            <v>1048</v>
          </cell>
          <cell r="F22">
            <v>1123</v>
          </cell>
          <cell r="G22">
            <v>869</v>
          </cell>
        </row>
        <row r="23">
          <cell r="C23">
            <v>81</v>
          </cell>
          <cell r="D23">
            <v>109</v>
          </cell>
          <cell r="E23">
            <v>117</v>
          </cell>
          <cell r="F23">
            <v>125</v>
          </cell>
          <cell r="G23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Layout" workbookViewId="0" topLeftCell="A1">
      <selection activeCell="J2" sqref="J2"/>
    </sheetView>
  </sheetViews>
  <sheetFormatPr defaultColWidth="9.140625" defaultRowHeight="15"/>
  <cols>
    <col min="1" max="1" width="31.421875" style="0" customWidth="1"/>
    <col min="2" max="2" width="19.421875" style="0" customWidth="1"/>
    <col min="3" max="3" width="14.421875" style="0" customWidth="1"/>
    <col min="4" max="4" width="12.140625" style="0" customWidth="1"/>
    <col min="5" max="6" width="14.421875" style="0" customWidth="1"/>
    <col min="7" max="7" width="14.28125" style="0" customWidth="1"/>
  </cols>
  <sheetData>
    <row r="1" spans="5:7" ht="15.75" customHeight="1">
      <c r="E1" s="27" t="s">
        <v>11</v>
      </c>
      <c r="F1" s="28"/>
      <c r="G1" s="28"/>
    </row>
    <row r="2" spans="1:7" ht="43.5" customHeight="1">
      <c r="A2" s="7"/>
      <c r="B2" s="7"/>
      <c r="C2" s="7"/>
      <c r="D2" s="7"/>
      <c r="E2" s="28"/>
      <c r="F2" s="28"/>
      <c r="G2" s="28"/>
    </row>
    <row r="3" spans="1:7" ht="18.75" customHeight="1">
      <c r="A3" s="7"/>
      <c r="B3" s="7"/>
      <c r="C3" s="7"/>
      <c r="D3" s="7"/>
      <c r="E3" s="8"/>
      <c r="F3" s="8"/>
      <c r="G3" s="8"/>
    </row>
    <row r="4" spans="1:7" ht="18.75" customHeight="1">
      <c r="A4" s="26" t="s">
        <v>3</v>
      </c>
      <c r="B4" s="26"/>
      <c r="C4" s="26"/>
      <c r="D4" s="26"/>
      <c r="E4" s="26"/>
      <c r="F4" s="26"/>
      <c r="G4" s="26"/>
    </row>
    <row r="5" spans="2:9" ht="12.75" customHeight="1">
      <c r="B5" s="1"/>
      <c r="C5" s="1"/>
      <c r="D5" s="1"/>
      <c r="E5" s="1"/>
      <c r="F5" s="1"/>
      <c r="G5" s="10" t="s">
        <v>5</v>
      </c>
      <c r="H5" s="4"/>
      <c r="I5" s="4"/>
    </row>
    <row r="6" spans="2:9" ht="11.25" customHeight="1">
      <c r="B6" s="1"/>
      <c r="C6" s="1"/>
      <c r="D6" s="1"/>
      <c r="E6" s="1"/>
      <c r="F6" s="1"/>
      <c r="G6" s="1"/>
      <c r="H6" s="20"/>
      <c r="I6" s="20"/>
    </row>
    <row r="7" spans="1:9" ht="27.75" customHeight="1">
      <c r="A7" s="21" t="s">
        <v>2</v>
      </c>
      <c r="B7" s="21" t="s">
        <v>6</v>
      </c>
      <c r="C7" s="24" t="s">
        <v>7</v>
      </c>
      <c r="D7" s="24"/>
      <c r="E7" s="24"/>
      <c r="F7" s="24"/>
      <c r="G7" s="24"/>
      <c r="H7" s="20"/>
      <c r="I7" s="20"/>
    </row>
    <row r="8" spans="1:9" ht="29.25" customHeight="1">
      <c r="A8" s="22"/>
      <c r="B8" s="22"/>
      <c r="C8" s="25">
        <v>2013</v>
      </c>
      <c r="D8" s="25">
        <v>2014</v>
      </c>
      <c r="E8" s="25">
        <v>2015</v>
      </c>
      <c r="F8" s="25">
        <v>2016</v>
      </c>
      <c r="G8" s="25">
        <v>2017</v>
      </c>
      <c r="H8" s="3"/>
      <c r="I8" s="3"/>
    </row>
    <row r="9" spans="1:9" ht="29.25" customHeight="1">
      <c r="A9" s="23"/>
      <c r="B9" s="23"/>
      <c r="C9" s="25"/>
      <c r="D9" s="25"/>
      <c r="E9" s="25"/>
      <c r="F9" s="25"/>
      <c r="G9" s="25"/>
      <c r="H9" s="3"/>
      <c r="I9" s="3"/>
    </row>
    <row r="10" spans="1:9" ht="31.5" customHeight="1">
      <c r="A10" s="13" t="s">
        <v>0</v>
      </c>
      <c r="B10" s="14">
        <f aca="true" t="shared" si="0" ref="B10:B15">SUM(C10:G10)</f>
        <v>63114</v>
      </c>
      <c r="C10" s="11">
        <v>9587</v>
      </c>
      <c r="D10" s="11">
        <v>12982</v>
      </c>
      <c r="E10" s="11">
        <v>13981</v>
      </c>
      <c r="F10" s="11">
        <v>14980</v>
      </c>
      <c r="G10" s="11">
        <v>11584</v>
      </c>
      <c r="H10" s="2"/>
      <c r="I10" s="2"/>
    </row>
    <row r="11" spans="1:9" ht="31.5" customHeight="1">
      <c r="A11" s="13" t="s">
        <v>8</v>
      </c>
      <c r="B11" s="14">
        <f t="shared" si="0"/>
        <v>31556</v>
      </c>
      <c r="C11" s="14">
        <v>4793</v>
      </c>
      <c r="D11" s="14">
        <v>6491</v>
      </c>
      <c r="E11" s="14">
        <v>6990</v>
      </c>
      <c r="F11" s="14">
        <v>7490</v>
      </c>
      <c r="G11" s="14">
        <v>5792</v>
      </c>
      <c r="H11" s="3"/>
      <c r="I11" s="3"/>
    </row>
    <row r="12" spans="1:9" ht="73.5" customHeight="1">
      <c r="A12" s="15" t="s">
        <v>10</v>
      </c>
      <c r="B12" s="16">
        <f>SUM(C12:G12)</f>
        <v>2886.5</v>
      </c>
      <c r="C12" s="16">
        <f>SUM(C14,'[1]Лист1'!$C$12,'[2]Лист1'!$C$13)</f>
        <v>402.5</v>
      </c>
      <c r="D12" s="14">
        <f>SUM(D14,'[1]Лист1'!$C$12,'[2]Лист1'!$C$13)</f>
        <v>447</v>
      </c>
      <c r="E12" s="14">
        <f>SUM(E14,'[1]Лист1'!$C$12,'[2]Лист1'!$C$13)</f>
        <v>559</v>
      </c>
      <c r="F12" s="14">
        <f>SUM(F14,'[1]Лист1'!$C$12,'[2]Лист1'!$C$13)</f>
        <v>679</v>
      </c>
      <c r="G12" s="14">
        <f>SUM(G14,'[1]Лист1'!$C$12,'[2]Лист1'!$C$13)</f>
        <v>799</v>
      </c>
      <c r="H12" s="3"/>
      <c r="I12" s="3"/>
    </row>
    <row r="13" spans="1:9" ht="31.5" customHeight="1">
      <c r="A13" s="17" t="s">
        <v>9</v>
      </c>
      <c r="B13" s="16">
        <f t="shared" si="0"/>
        <v>20197</v>
      </c>
      <c r="C13" s="16">
        <v>3068</v>
      </c>
      <c r="D13" s="14">
        <v>4154</v>
      </c>
      <c r="E13" s="14">
        <v>4474</v>
      </c>
      <c r="F13" s="14">
        <v>4794</v>
      </c>
      <c r="G13" s="14">
        <v>3707</v>
      </c>
      <c r="H13" s="3"/>
      <c r="I13" s="3"/>
    </row>
    <row r="14" spans="1:9" ht="74.25" customHeight="1">
      <c r="A14" s="15" t="s">
        <v>10</v>
      </c>
      <c r="B14" s="16">
        <f>SUM(C14:G14)</f>
        <v>1381.5</v>
      </c>
      <c r="C14" s="16">
        <v>101.5</v>
      </c>
      <c r="D14" s="14">
        <v>146</v>
      </c>
      <c r="E14" s="14">
        <v>258</v>
      </c>
      <c r="F14" s="14">
        <v>378</v>
      </c>
      <c r="G14" s="14">
        <v>498</v>
      </c>
      <c r="H14" s="3"/>
      <c r="I14" s="3"/>
    </row>
    <row r="15" spans="1:9" ht="31.5" customHeight="1">
      <c r="A15" s="17" t="s">
        <v>1</v>
      </c>
      <c r="B15" s="16">
        <f t="shared" si="0"/>
        <v>10520</v>
      </c>
      <c r="C15" s="16">
        <v>1598</v>
      </c>
      <c r="D15" s="14">
        <v>2164</v>
      </c>
      <c r="E15" s="14">
        <v>2330</v>
      </c>
      <c r="F15" s="14">
        <v>2497</v>
      </c>
      <c r="G15" s="14">
        <v>1931</v>
      </c>
      <c r="H15" s="5"/>
      <c r="I15" s="5"/>
    </row>
    <row r="16" spans="1:9" ht="39" customHeight="1">
      <c r="A16" s="18" t="s">
        <v>4</v>
      </c>
      <c r="B16" s="19">
        <f aca="true" t="shared" si="1" ref="B16:G16">SUM(B10,B11,B15)</f>
        <v>105190</v>
      </c>
      <c r="C16" s="19">
        <f t="shared" si="1"/>
        <v>15978</v>
      </c>
      <c r="D16" s="12">
        <f t="shared" si="1"/>
        <v>21637</v>
      </c>
      <c r="E16" s="12">
        <f t="shared" si="1"/>
        <v>23301</v>
      </c>
      <c r="F16" s="12">
        <f t="shared" si="1"/>
        <v>24967</v>
      </c>
      <c r="G16" s="12">
        <f t="shared" si="1"/>
        <v>19307</v>
      </c>
      <c r="H16" s="6"/>
      <c r="I16" s="6"/>
    </row>
    <row r="17" ht="15" hidden="1"/>
    <row r="18" ht="15" hidden="1"/>
    <row r="19" ht="15" hidden="1"/>
    <row r="20" spans="1:2" ht="7.5" customHeight="1" hidden="1">
      <c r="A20" s="30"/>
      <c r="B20" s="30"/>
    </row>
    <row r="21" spans="1:6" ht="24.75" customHeight="1">
      <c r="A21" s="31"/>
      <c r="B21" s="31"/>
      <c r="E21" s="29"/>
      <c r="F21" s="29"/>
    </row>
    <row r="22" spans="1:5" ht="18.75">
      <c r="A22" s="31"/>
      <c r="B22" s="31"/>
      <c r="E22" s="9"/>
    </row>
  </sheetData>
  <sheetProtection/>
  <mergeCells count="14">
    <mergeCell ref="A4:G4"/>
    <mergeCell ref="E1:G2"/>
    <mergeCell ref="E21:F21"/>
    <mergeCell ref="A20:B22"/>
    <mergeCell ref="H6:H7"/>
    <mergeCell ref="I6:I7"/>
    <mergeCell ref="B7:B9"/>
    <mergeCell ref="A7:A9"/>
    <mergeCell ref="C7:G7"/>
    <mergeCell ref="C8:C9"/>
    <mergeCell ref="D8:D9"/>
    <mergeCell ref="E8:E9"/>
    <mergeCell ref="F8:F9"/>
    <mergeCell ref="G8:G9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7">
      <selection activeCell="A1" sqref="A1:IV16384"/>
    </sheetView>
  </sheetViews>
  <sheetFormatPr defaultColWidth="9.140625" defaultRowHeight="15"/>
  <cols>
    <col min="1" max="1" width="12.7109375" style="0" customWidth="1"/>
    <col min="2" max="5" width="14.140625" style="0" customWidth="1"/>
    <col min="6" max="6" width="10.7109375" style="0" customWidth="1"/>
    <col min="7" max="8" width="14.140625" style="0" customWidth="1"/>
    <col min="9" max="9" width="17.7109375" style="0" customWidth="1"/>
    <col min="10" max="10" width="11.421875" style="0" customWidth="1"/>
  </cols>
  <sheetData>
    <row r="1" spans="7:11" ht="20.25" customHeight="1">
      <c r="G1" s="27" t="s">
        <v>12</v>
      </c>
      <c r="H1" s="28"/>
      <c r="I1" s="28"/>
      <c r="J1" s="32"/>
      <c r="K1" s="32"/>
    </row>
    <row r="2" spans="7:9" ht="76.5" customHeight="1">
      <c r="G2" s="28"/>
      <c r="H2" s="28"/>
      <c r="I2" s="28"/>
    </row>
    <row r="3" spans="8:9" ht="9" customHeight="1">
      <c r="H3" s="33"/>
      <c r="I3" s="33"/>
    </row>
    <row r="4" spans="1:9" ht="19.5" customHeight="1">
      <c r="A4" s="34"/>
      <c r="B4" s="34"/>
      <c r="C4" s="34"/>
      <c r="D4" s="35" t="s">
        <v>13</v>
      </c>
      <c r="E4" s="34"/>
      <c r="F4" s="34"/>
      <c r="G4" s="34"/>
      <c r="H4" s="36"/>
      <c r="I4" s="36"/>
    </row>
    <row r="5" spans="1:10" ht="21.75" customHeight="1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" customHeight="1">
      <c r="A6" s="39"/>
      <c r="B6" s="39"/>
      <c r="C6" s="39"/>
      <c r="D6" s="39"/>
      <c r="E6" s="39"/>
      <c r="F6" s="39"/>
      <c r="G6" s="39"/>
      <c r="H6" s="40"/>
      <c r="I6" s="41" t="s">
        <v>5</v>
      </c>
      <c r="J6" s="38"/>
    </row>
    <row r="7" spans="8:10" ht="3" customHeight="1">
      <c r="H7" s="42"/>
      <c r="I7" s="38"/>
      <c r="J7" s="38"/>
    </row>
    <row r="8" spans="1:12" ht="7.5" customHeight="1">
      <c r="A8" s="43" t="s">
        <v>15</v>
      </c>
      <c r="B8" s="43" t="s">
        <v>16</v>
      </c>
      <c r="C8" s="44" t="s">
        <v>17</v>
      </c>
      <c r="D8" s="45"/>
      <c r="E8" s="45"/>
      <c r="F8" s="45"/>
      <c r="G8" s="45"/>
      <c r="H8" s="46"/>
      <c r="I8" s="43" t="s">
        <v>18</v>
      </c>
      <c r="J8" s="38"/>
      <c r="L8" s="47"/>
    </row>
    <row r="9" spans="1:10" ht="11.25" customHeight="1">
      <c r="A9" s="43"/>
      <c r="B9" s="43"/>
      <c r="C9" s="48"/>
      <c r="D9" s="49"/>
      <c r="E9" s="49"/>
      <c r="F9" s="49"/>
      <c r="G9" s="49"/>
      <c r="H9" s="50"/>
      <c r="I9" s="43"/>
      <c r="J9" s="38"/>
    </row>
    <row r="10" spans="1:10" ht="12.75" customHeight="1">
      <c r="A10" s="43"/>
      <c r="B10" s="43"/>
      <c r="C10" s="48"/>
      <c r="D10" s="49"/>
      <c r="E10" s="49"/>
      <c r="F10" s="49"/>
      <c r="G10" s="49"/>
      <c r="H10" s="50"/>
      <c r="I10" s="43"/>
      <c r="J10" s="38"/>
    </row>
    <row r="11" spans="1:10" ht="7.5" customHeight="1">
      <c r="A11" s="43"/>
      <c r="B11" s="43"/>
      <c r="C11" s="51"/>
      <c r="D11" s="52"/>
      <c r="E11" s="52"/>
      <c r="F11" s="52"/>
      <c r="G11" s="52"/>
      <c r="H11" s="53"/>
      <c r="I11" s="43"/>
      <c r="J11" s="38"/>
    </row>
    <row r="12" spans="1:10" ht="39.75" customHeight="1">
      <c r="A12" s="43"/>
      <c r="B12" s="43"/>
      <c r="C12" s="43" t="s">
        <v>19</v>
      </c>
      <c r="D12" s="43"/>
      <c r="E12" s="43"/>
      <c r="F12" s="43" t="s">
        <v>20</v>
      </c>
      <c r="G12" s="43" t="s">
        <v>21</v>
      </c>
      <c r="H12" s="43"/>
      <c r="I12" s="43"/>
      <c r="J12" s="38"/>
    </row>
    <row r="13" spans="1:10" ht="92.25" customHeight="1">
      <c r="A13" s="43"/>
      <c r="B13" s="43"/>
      <c r="C13" s="43" t="s">
        <v>0</v>
      </c>
      <c r="D13" s="43" t="s">
        <v>22</v>
      </c>
      <c r="E13" s="43" t="s">
        <v>23</v>
      </c>
      <c r="F13" s="43"/>
      <c r="G13" s="43" t="s">
        <v>24</v>
      </c>
      <c r="H13" s="43" t="s">
        <v>25</v>
      </c>
      <c r="I13" s="43"/>
      <c r="J13" s="38"/>
    </row>
    <row r="14" spans="1:10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38"/>
    </row>
    <row r="15" spans="1:10" ht="18" customHeight="1">
      <c r="A15" s="43"/>
      <c r="B15" s="43"/>
      <c r="C15" s="43"/>
      <c r="D15" s="43"/>
      <c r="E15" s="43"/>
      <c r="F15" s="43"/>
      <c r="G15" s="43"/>
      <c r="H15" s="43"/>
      <c r="I15" s="43"/>
      <c r="J15" s="38"/>
    </row>
    <row r="16" spans="1:9" ht="18" customHeight="1">
      <c r="A16" s="54">
        <v>2013</v>
      </c>
      <c r="B16" s="54">
        <f>SUM(C16,D16,E16,F16)</f>
        <v>15978</v>
      </c>
      <c r="C16" s="54">
        <f>ABS('[3]Лист1'!C10)</f>
        <v>9587</v>
      </c>
      <c r="D16" s="54">
        <f>ABS('[3]Лист1'!$C$16)</f>
        <v>3068</v>
      </c>
      <c r="E16" s="54">
        <f>SUM('[3]Лист1'!C19,'[3]Лист1'!C22)</f>
        <v>1725</v>
      </c>
      <c r="F16" s="54">
        <f>SUM('[3]Лист1'!C11,'[3]Лист1'!C17,'[3]Лист1'!C20,'[3]Лист1'!C23)</f>
        <v>1598</v>
      </c>
      <c r="G16" s="54">
        <f>ROUND(PRODUCT(H16,1/62.5),0)</f>
        <v>48</v>
      </c>
      <c r="H16" s="54">
        <f>ROUND(PRODUCT(B16,1000,1/5326),0)</f>
        <v>3000</v>
      </c>
      <c r="I16" s="55"/>
    </row>
    <row r="17" spans="1:9" ht="17.25" customHeight="1">
      <c r="A17" s="54">
        <v>2014</v>
      </c>
      <c r="B17" s="54">
        <f>SUM(C17,D17,E17,F17)</f>
        <v>21637</v>
      </c>
      <c r="C17" s="54">
        <f>ABS('[3]Лист1'!D10)</f>
        <v>12982</v>
      </c>
      <c r="D17" s="54">
        <f>ABS('[3]Лист1'!$D$16)</f>
        <v>4154</v>
      </c>
      <c r="E17" s="54">
        <f>SUM('[3]Лист1'!$D$19,'[3]Лист1'!$D$22)</f>
        <v>2337</v>
      </c>
      <c r="F17" s="54">
        <f>SUM('[3]Лист1'!$D$11,'[3]Лист1'!$D$17,'[3]Лист1'!$D$20,'[3]Лист1'!$D$23)</f>
        <v>2164</v>
      </c>
      <c r="G17" s="54">
        <f>ROUND(PRODUCT(H17,1/62.5),0)</f>
        <v>65</v>
      </c>
      <c r="H17" s="54">
        <f>ROUND(PRODUCT(B17,1000,1/5326),0)</f>
        <v>4063</v>
      </c>
      <c r="I17" s="55"/>
    </row>
    <row r="18" spans="1:9" ht="18" customHeight="1">
      <c r="A18" s="54">
        <v>2015</v>
      </c>
      <c r="B18" s="54">
        <f>SUM(C18,D18,E18,F18)</f>
        <v>23301</v>
      </c>
      <c r="C18" s="54">
        <f>ABS('[3]Лист1'!E10)</f>
        <v>13981</v>
      </c>
      <c r="D18" s="54">
        <f>ABS('[3]Лист1'!$E$16)</f>
        <v>4474</v>
      </c>
      <c r="E18" s="54">
        <f>SUM('[3]Лист1'!$E$19,'[3]Лист1'!$E$22)</f>
        <v>2516</v>
      </c>
      <c r="F18" s="54">
        <f>SUM('[3]Лист1'!$E$11,'[3]Лист1'!$E$17,'[3]Лист1'!$E$20,'[3]Лист1'!$E$23)</f>
        <v>2330</v>
      </c>
      <c r="G18" s="54">
        <f>ROUND(PRODUCT(H18,1/62.5),0)</f>
        <v>70</v>
      </c>
      <c r="H18" s="54">
        <f>ROUND(PRODUCT(B18,1000,1/5326),0)</f>
        <v>4375</v>
      </c>
      <c r="I18" s="55"/>
    </row>
    <row r="19" spans="1:9" ht="18" customHeight="1">
      <c r="A19" s="54">
        <v>2016</v>
      </c>
      <c r="B19" s="54">
        <f>SUM(C19,D19,E19,F19)</f>
        <v>24967</v>
      </c>
      <c r="C19" s="54">
        <f>ABS('[3]Лист1'!F10)</f>
        <v>14980</v>
      </c>
      <c r="D19" s="54">
        <f>ABS('[3]Лист1'!$F$16)</f>
        <v>4794</v>
      </c>
      <c r="E19" s="54">
        <f>SUM('[3]Лист1'!$F$19,'[3]Лист1'!$F$22)</f>
        <v>2696</v>
      </c>
      <c r="F19" s="54">
        <f>SUM('[3]Лист1'!$F$11,'[3]Лист1'!$F$17,'[3]Лист1'!$F$20,'[3]Лист1'!$F$23)</f>
        <v>2497</v>
      </c>
      <c r="G19" s="54">
        <f>ROUND(PRODUCT(H19,1/62.5),0)</f>
        <v>75</v>
      </c>
      <c r="H19" s="54">
        <f>ROUND(PRODUCT(B19,1000,1/5326),0)</f>
        <v>4688</v>
      </c>
      <c r="I19" s="55"/>
    </row>
    <row r="20" spans="1:9" ht="15.75">
      <c r="A20" s="54">
        <v>2017</v>
      </c>
      <c r="B20" s="54">
        <f>SUM(C20,D20,E20,F20)</f>
        <v>19307</v>
      </c>
      <c r="C20" s="54">
        <f>ABS('[3]Лист1'!G10)</f>
        <v>11584</v>
      </c>
      <c r="D20" s="54">
        <f>ABS('[3]Лист1'!$G$16)</f>
        <v>3707</v>
      </c>
      <c r="E20" s="54">
        <f>SUM('[3]Лист1'!$G$19,'[3]Лист1'!$G$22)</f>
        <v>2085</v>
      </c>
      <c r="F20" s="54">
        <f>SUM('[3]Лист1'!$G$11,'[3]Лист1'!$G$17,'[3]Лист1'!$G$20,'[3]Лист1'!$G$23)</f>
        <v>1931</v>
      </c>
      <c r="G20" s="54">
        <f>ROUND(PRODUCT(H20,1/62.5),0)</f>
        <v>58</v>
      </c>
      <c r="H20" s="54">
        <f>ROUND(PRODUCT(B20,1000,1/5326),0)</f>
        <v>3625</v>
      </c>
      <c r="I20" s="55"/>
    </row>
    <row r="21" spans="1:9" ht="15.75">
      <c r="A21" s="56" t="s">
        <v>4</v>
      </c>
      <c r="B21" s="56">
        <f aca="true" t="shared" si="0" ref="B21:H21">SUM(B16:B20)</f>
        <v>105190</v>
      </c>
      <c r="C21" s="56">
        <f t="shared" si="0"/>
        <v>63114</v>
      </c>
      <c r="D21" s="56">
        <f t="shared" si="0"/>
        <v>20197</v>
      </c>
      <c r="E21" s="56">
        <f t="shared" si="0"/>
        <v>11359</v>
      </c>
      <c r="F21" s="56">
        <f t="shared" si="0"/>
        <v>10520</v>
      </c>
      <c r="G21" s="56">
        <f t="shared" si="0"/>
        <v>316</v>
      </c>
      <c r="H21" s="56">
        <f t="shared" si="0"/>
        <v>19751</v>
      </c>
      <c r="I21" s="54"/>
    </row>
    <row r="22" ht="15.75">
      <c r="A22" s="57"/>
    </row>
    <row r="23" spans="1:3" ht="18.75">
      <c r="A23" s="58"/>
      <c r="B23" s="58"/>
      <c r="C23" s="58"/>
    </row>
    <row r="24" spans="1:7" ht="18.75">
      <c r="A24" s="58"/>
      <c r="B24" s="58"/>
      <c r="C24" s="58"/>
      <c r="E24" s="59"/>
      <c r="F24" s="59"/>
      <c r="G24" s="59"/>
    </row>
  </sheetData>
  <sheetProtection/>
  <mergeCells count="17">
    <mergeCell ref="A23:C23"/>
    <mergeCell ref="A24:C24"/>
    <mergeCell ref="E24:G24"/>
    <mergeCell ref="D13:D15"/>
    <mergeCell ref="E13:E15"/>
    <mergeCell ref="G13:G15"/>
    <mergeCell ref="H13:H15"/>
    <mergeCell ref="G1:I2"/>
    <mergeCell ref="A5:I5"/>
    <mergeCell ref="A8:A15"/>
    <mergeCell ref="B8:B15"/>
    <mergeCell ref="C8:H11"/>
    <mergeCell ref="I8:I15"/>
    <mergeCell ref="C12:E12"/>
    <mergeCell ref="F12:F15"/>
    <mergeCell ref="G12:H12"/>
    <mergeCell ref="C13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</dc:creator>
  <cp:keywords/>
  <dc:description/>
  <cp:lastModifiedBy>Admin</cp:lastModifiedBy>
  <cp:lastPrinted>2012-12-04T07:13:42Z</cp:lastPrinted>
  <dcterms:created xsi:type="dcterms:W3CDTF">2012-11-15T13:37:13Z</dcterms:created>
  <dcterms:modified xsi:type="dcterms:W3CDTF">2012-12-23T08:32:55Z</dcterms:modified>
  <cp:category/>
  <cp:version/>
  <cp:contentType/>
  <cp:contentStatus/>
</cp:coreProperties>
</file>