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601" activeTab="0"/>
  </bookViews>
  <sheets>
    <sheet name="с-ф  доходи" sheetId="1" r:id="rId1"/>
    <sheet name=" видатки с-ф" sheetId="2" r:id="rId2"/>
  </sheets>
  <definedNames>
    <definedName name="DATABASE" localSheetId="1">' видатки с-ф'!$A$10:$A$26</definedName>
    <definedName name="DATABASE" localSheetId="0">'с-ф  доходи'!$A$9:$A$17</definedName>
    <definedName name="_xlnm.Print_Titles" localSheetId="1">' видатки с-ф'!$5:$7</definedName>
    <definedName name="_xlnm.Print_Titles" localSheetId="0">'с-ф  доходи'!$5:$7</definedName>
    <definedName name="_xlnm.Print_Area" localSheetId="1">' видатки с-ф'!$A$1:$E$39</definedName>
    <definedName name="_xlnm.Print_Area" localSheetId="0">'с-ф  доходи'!$A$1:$E$29</definedName>
  </definedNames>
  <calcPr fullCalcOnLoad="1"/>
</workbook>
</file>

<file path=xl/sharedStrings.xml><?xml version="1.0" encoding="utf-8"?>
<sst xmlns="http://schemas.openxmlformats.org/spreadsheetml/2006/main" count="74" uniqueCount="63">
  <si>
    <t>обласного бюджету Рівненської області</t>
  </si>
  <si>
    <t>( тис.грн. )</t>
  </si>
  <si>
    <t>Видатки</t>
  </si>
  <si>
    <t>Освiта</t>
  </si>
  <si>
    <t>Охорона здоров'я</t>
  </si>
  <si>
    <t>Соцiальний захист та соцiальне забезпечення</t>
  </si>
  <si>
    <t>Фiзична культура i спорт</t>
  </si>
  <si>
    <t>ВСЬОГО ВИДАТКІВ</t>
  </si>
  <si>
    <t>Доходи</t>
  </si>
  <si>
    <t>РАЗОМ ВЛАСНІ ДОХОДИ</t>
  </si>
  <si>
    <t>ВСЬОГО ДОХОДІВ</t>
  </si>
  <si>
    <t>Відх. виконання до плану на рік</t>
  </si>
  <si>
    <t>Субвенції з державного бюджету місцевим бюджетам - разом</t>
  </si>
  <si>
    <t>Відсоток виконання до плану на рік</t>
  </si>
  <si>
    <t>гр.3-гр.2</t>
  </si>
  <si>
    <t>Податок з власників транспортних засобів та інших самохідних машин і механізмів</t>
  </si>
  <si>
    <t>Надходження коштів від відшкодування втрат сільськогосподарського та лісогосподарського виробництва</t>
  </si>
  <si>
    <t>Власні надходження бюджетних установ</t>
  </si>
  <si>
    <t>Збір за забруднення навколишнього природного середовища</t>
  </si>
  <si>
    <t>Державне управління</t>
  </si>
  <si>
    <t>Культура i мистецтво</t>
  </si>
  <si>
    <t>Транспорт, дорожнє господарство, зв"язок, телекомунікації та інформатика</t>
  </si>
  <si>
    <t>Інші послуги, пов"язані з економічною діяльністю (внески органів місцевого самоврядування у статутні фонди )</t>
  </si>
  <si>
    <t>Цільові фонди ( фонд охорони навколишнього природного середовища )</t>
  </si>
  <si>
    <t>Інші видатки</t>
  </si>
  <si>
    <t>РАЗОМ ВИДАТКІВ</t>
  </si>
  <si>
    <t>відсоток виконання до призначень на рік</t>
  </si>
  <si>
    <t>Відх. виконання до призначень на рік</t>
  </si>
  <si>
    <t>(тис.грн.)</t>
  </si>
  <si>
    <r>
      <t xml:space="preserve">ВСЬОГО  </t>
    </r>
    <r>
      <rPr>
        <i/>
        <sz val="16"/>
        <rFont val="Arial Cyr"/>
        <family val="0"/>
      </rPr>
      <t>( з урахуванням кредитування )</t>
    </r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</si>
  <si>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міських, міст республіканського в Автономній Республіці Крим і обласного значення,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</si>
  <si>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</si>
  <si>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Субвенція з державного бюджету місцевим бюджетам на будівництво, реконструкцію, ремонт автомобільних доріг комунальної власності</t>
  </si>
  <si>
    <t>Субвенція з державного бюджету місцевим бюджетам на оснащення сільських амбулаторій та фельдшерсько-акушерських пунктів і придбання автомобілів швидкої медичної допомоги для сільських закладів охорони здоров"я</t>
  </si>
  <si>
    <t>Субвенція з державного бюджету місцевим бюджетам на придбання шкільних автобусів для перевезення дітей, що проживають у сільській місцевості</t>
  </si>
  <si>
    <t>Кошти, одержані із загального фонду бюджету до бюджету розвитку (спеціального фонду)</t>
  </si>
  <si>
    <t>Охорона навколишнього природного середовища та ядерна безпека</t>
  </si>
  <si>
    <t>в т.ч. за рахунок субвенції з державного бюджету місцевим бюджетам на будівництво газопроводів-відводів і газифікацію населених пунктів, в першу чергу сільських</t>
  </si>
  <si>
    <t>в т.ч. за рахунок субвенції з державного бюджету місцевим бюджетам на будівництво, реконструкцію, ремонт автомобільних доріг комунальної власності</t>
  </si>
  <si>
    <r>
      <t>Кредитування бюджету</t>
    </r>
    <r>
      <rPr>
        <sz val="12"/>
        <rFont val="Arial Cyr"/>
        <family val="2"/>
      </rPr>
      <t xml:space="preserve">  (повернення бюджетних позичок, повернення та надання  пільгового кредиту індивідуальним сільським забудовникам ) </t>
    </r>
  </si>
  <si>
    <t xml:space="preserve">  капітальні вкладення</t>
  </si>
  <si>
    <t xml:space="preserve">  заходи з упередження аварій та запобігання техногенних катастроф у житлово-комунальному господарстві</t>
  </si>
  <si>
    <t>Будівництво, в т.ч:</t>
  </si>
  <si>
    <t>Затверджено  з урахуванням змін на 2007 рік</t>
  </si>
  <si>
    <t>Плата за придбання торгових патентів пунктами продажу нафтопродуктів (автозаправними станціями, заправними пунктами)</t>
  </si>
  <si>
    <t xml:space="preserve">Надходження від відчуження майна, яке знаходиться у комунальній власності </t>
  </si>
  <si>
    <t>Субвенція з державного бюджету місцевим бюджетам на здійснення заходів по передачі житлового фонду та об"єктів соціально-культурної сфери Міністерства оборони України у комунальну власність</t>
  </si>
  <si>
    <t>Субвенція з державного бюджету на придбання шкільних автобусів для перевезення дітей, що проживають у сільській місцевості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</si>
  <si>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здоров"я</t>
  </si>
  <si>
    <t>Субвенція з державного бюджету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</t>
  </si>
  <si>
    <t xml:space="preserve">Затверджено з урахуванням змін на 2007 рік 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</si>
  <si>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населенних пунктів</t>
  </si>
  <si>
    <t xml:space="preserve">Аналіз виконання видатків спеціального фонду  </t>
  </si>
  <si>
    <t xml:space="preserve">Аналіз виконання доходів спеціального фонду </t>
  </si>
  <si>
    <t>Надходження від збору за проведення гастрольних заходів</t>
  </si>
  <si>
    <t>Грошові стягнення за шкоду, заподіяну порушенням законодавства про охорону навколишнього природного</t>
  </si>
  <si>
    <t xml:space="preserve">  збереження, розвиток, реконструкція та реставрація пам'яток історії та культури</t>
  </si>
  <si>
    <t>Житлово-комунальне господарство</t>
  </si>
  <si>
    <t>за 2007 рік</t>
  </si>
  <si>
    <t>Виконано станом на 01.01.2008 р.</t>
  </si>
  <si>
    <t>(за даними річного звіту)</t>
  </si>
  <si>
    <t>Начальник головного фінансового управління</t>
  </si>
  <si>
    <t>Л.Кушнер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</si>
</sst>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#,##0.0"/>
    <numFmt numFmtId="186" formatCode="#,##0.000"/>
    <numFmt numFmtId="187" formatCode="#,##0.0000"/>
    <numFmt numFmtId="188" formatCode="#,##0.00000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5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21"/>
      <name val="Arial Cyr"/>
      <family val="2"/>
    </font>
    <font>
      <b/>
      <i/>
      <sz val="12"/>
      <name val="Arial Cyr"/>
      <family val="0"/>
    </font>
    <font>
      <b/>
      <i/>
      <sz val="16"/>
      <name val="Arial Cyr"/>
      <family val="0"/>
    </font>
    <font>
      <i/>
      <sz val="16"/>
      <name val="Arial Cyr"/>
      <family val="0"/>
    </font>
    <font>
      <b/>
      <i/>
      <sz val="14"/>
      <name val="Arial Cyr"/>
      <family val="2"/>
    </font>
    <font>
      <b/>
      <i/>
      <sz val="17"/>
      <name val="Arial Cyr"/>
      <family val="2"/>
    </font>
    <font>
      <b/>
      <sz val="18"/>
      <name val="Arial Cyr"/>
      <family val="2"/>
    </font>
    <font>
      <b/>
      <sz val="19"/>
      <name val="Arial Cyr"/>
      <family val="2"/>
    </font>
    <font>
      <b/>
      <sz val="16"/>
      <name val="Arial Cyr"/>
      <family val="0"/>
    </font>
    <font>
      <b/>
      <sz val="17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" fontId="13" fillId="0" borderId="1" xfId="0" applyNumberFormat="1" applyFont="1" applyBorder="1" applyAlignment="1">
      <alignment wrapText="1"/>
    </xf>
    <xf numFmtId="1" fontId="13" fillId="0" borderId="2" xfId="0" applyNumberFormat="1" applyFont="1" applyBorder="1" applyAlignment="1">
      <alignment wrapText="1"/>
    </xf>
    <xf numFmtId="180" fontId="13" fillId="0" borderId="3" xfId="0" applyNumberFormat="1" applyFont="1" applyBorder="1" applyAlignment="1">
      <alignment/>
    </xf>
    <xf numFmtId="0" fontId="6" fillId="2" borderId="4" xfId="0" applyFont="1" applyFill="1" applyBorder="1" applyAlignment="1">
      <alignment horizontal="center" vertical="center" wrapText="1"/>
    </xf>
    <xf numFmtId="180" fontId="13" fillId="2" borderId="5" xfId="0" applyNumberFormat="1" applyFont="1" applyFill="1" applyBorder="1" applyAlignment="1">
      <alignment horizontal="right" wrapText="1"/>
    </xf>
    <xf numFmtId="180" fontId="13" fillId="0" borderId="5" xfId="0" applyNumberFormat="1" applyFont="1" applyBorder="1" applyAlignment="1">
      <alignment/>
    </xf>
    <xf numFmtId="180" fontId="7" fillId="0" borderId="0" xfId="0" applyNumberFormat="1" applyFont="1" applyFill="1" applyBorder="1" applyAlignment="1">
      <alignment/>
    </xf>
    <xf numFmtId="1" fontId="13" fillId="0" borderId="6" xfId="0" applyNumberFormat="1" applyFont="1" applyBorder="1" applyAlignment="1">
      <alignment wrapText="1"/>
    </xf>
    <xf numFmtId="1" fontId="1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1" fontId="13" fillId="0" borderId="2" xfId="0" applyNumberFormat="1" applyFont="1" applyBorder="1" applyAlignment="1">
      <alignment horizontal="left" wrapText="1"/>
    </xf>
    <xf numFmtId="1" fontId="13" fillId="0" borderId="2" xfId="0" applyNumberFormat="1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Continuous"/>
    </xf>
    <xf numFmtId="1" fontId="16" fillId="0" borderId="7" xfId="0" applyNumberFormat="1" applyFont="1" applyBorder="1" applyAlignment="1">
      <alignment horizontal="left" wrapText="1"/>
    </xf>
    <xf numFmtId="1" fontId="18" fillId="0" borderId="10" xfId="0" applyNumberFormat="1" applyFont="1" applyBorder="1" applyAlignment="1">
      <alignment horizontal="left" wrapText="1"/>
    </xf>
    <xf numFmtId="180" fontId="7" fillId="0" borderId="0" xfId="0" applyNumberFormat="1" applyFont="1" applyBorder="1" applyAlignment="1">
      <alignment horizontal="right" wrapText="1"/>
    </xf>
    <xf numFmtId="1" fontId="12" fillId="0" borderId="1" xfId="0" applyNumberFormat="1" applyFont="1" applyBorder="1" applyAlignment="1">
      <alignment wrapText="1"/>
    </xf>
    <xf numFmtId="1" fontId="22" fillId="0" borderId="7" xfId="0" applyNumberFormat="1" applyFont="1" applyBorder="1" applyAlignment="1">
      <alignment horizontal="center" wrapText="1"/>
    </xf>
    <xf numFmtId="1" fontId="23" fillId="0" borderId="7" xfId="0" applyNumberFormat="1" applyFont="1" applyBorder="1" applyAlignment="1">
      <alignment horizontal="center" wrapText="1"/>
    </xf>
    <xf numFmtId="1" fontId="5" fillId="0" borderId="6" xfId="0" applyNumberFormat="1" applyFont="1" applyBorder="1" applyAlignment="1">
      <alignment horizontal="left" wrapText="1"/>
    </xf>
    <xf numFmtId="185" fontId="12" fillId="0" borderId="11" xfId="0" applyNumberFormat="1" applyFont="1" applyBorder="1" applyAlignment="1">
      <alignment/>
    </xf>
    <xf numFmtId="185" fontId="12" fillId="0" borderId="5" xfId="0" applyNumberFormat="1" applyFont="1" applyBorder="1" applyAlignment="1">
      <alignment/>
    </xf>
    <xf numFmtId="185" fontId="12" fillId="0" borderId="3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6" fillId="0" borderId="8" xfId="0" applyNumberFormat="1" applyFont="1" applyBorder="1" applyAlignment="1">
      <alignment/>
    </xf>
    <xf numFmtId="185" fontId="16" fillId="0" borderId="9" xfId="0" applyNumberFormat="1" applyFont="1" applyBorder="1" applyAlignment="1">
      <alignment/>
    </xf>
    <xf numFmtId="185" fontId="4" fillId="0" borderId="13" xfId="0" applyNumberFormat="1" applyFont="1" applyBorder="1" applyAlignment="1">
      <alignment/>
    </xf>
    <xf numFmtId="185" fontId="4" fillId="0" borderId="14" xfId="0" applyNumberFormat="1" applyFont="1" applyBorder="1" applyAlignment="1">
      <alignment/>
    </xf>
    <xf numFmtId="185" fontId="19" fillId="0" borderId="8" xfId="0" applyNumberFormat="1" applyFont="1" applyBorder="1" applyAlignment="1">
      <alignment/>
    </xf>
    <xf numFmtId="185" fontId="19" fillId="0" borderId="9" xfId="0" applyNumberFormat="1" applyFont="1" applyBorder="1" applyAlignment="1">
      <alignment/>
    </xf>
    <xf numFmtId="185" fontId="13" fillId="0" borderId="15" xfId="0" applyNumberFormat="1" applyFont="1" applyBorder="1" applyAlignment="1">
      <alignment/>
    </xf>
    <xf numFmtId="185" fontId="13" fillId="0" borderId="16" xfId="0" applyNumberFormat="1" applyFont="1" applyBorder="1" applyAlignment="1">
      <alignment/>
    </xf>
    <xf numFmtId="185" fontId="16" fillId="0" borderId="13" xfId="0" applyNumberFormat="1" applyFont="1" applyBorder="1" applyAlignment="1">
      <alignment/>
    </xf>
    <xf numFmtId="185" fontId="16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" fontId="24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185" fontId="12" fillId="0" borderId="5" xfId="0" applyNumberFormat="1" applyFont="1" applyBorder="1" applyAlignment="1">
      <alignment/>
    </xf>
    <xf numFmtId="185" fontId="11" fillId="0" borderId="11" xfId="0" applyNumberFormat="1" applyFont="1" applyBorder="1" applyAlignment="1">
      <alignment/>
    </xf>
    <xf numFmtId="185" fontId="11" fillId="0" borderId="12" xfId="0" applyNumberFormat="1" applyFont="1" applyBorder="1" applyAlignment="1">
      <alignment/>
    </xf>
    <xf numFmtId="185" fontId="24" fillId="0" borderId="5" xfId="0" applyNumberFormat="1" applyFont="1" applyBorder="1" applyAlignment="1">
      <alignment/>
    </xf>
    <xf numFmtId="185" fontId="24" fillId="0" borderId="3" xfId="0" applyNumberFormat="1" applyFont="1" applyBorder="1" applyAlignment="1">
      <alignment/>
    </xf>
    <xf numFmtId="185" fontId="12" fillId="0" borderId="3" xfId="0" applyNumberFormat="1" applyFont="1" applyBorder="1" applyAlignment="1">
      <alignment/>
    </xf>
    <xf numFmtId="185" fontId="24" fillId="0" borderId="11" xfId="0" applyNumberFormat="1" applyFont="1" applyBorder="1" applyAlignment="1">
      <alignment/>
    </xf>
    <xf numFmtId="185" fontId="12" fillId="0" borderId="11" xfId="0" applyNumberFormat="1" applyFont="1" applyBorder="1" applyAlignment="1">
      <alignment/>
    </xf>
    <xf numFmtId="185" fontId="24" fillId="2" borderId="11" xfId="0" applyNumberFormat="1" applyFont="1" applyFill="1" applyBorder="1" applyAlignment="1">
      <alignment/>
    </xf>
    <xf numFmtId="185" fontId="12" fillId="2" borderId="11" xfId="0" applyNumberFormat="1" applyFont="1" applyFill="1" applyBorder="1" applyAlignment="1">
      <alignment/>
    </xf>
    <xf numFmtId="185" fontId="12" fillId="0" borderId="17" xfId="0" applyNumberFormat="1" applyFont="1" applyBorder="1" applyAlignment="1">
      <alignment/>
    </xf>
    <xf numFmtId="185" fontId="12" fillId="0" borderId="18" xfId="0" applyNumberFormat="1" applyFont="1" applyBorder="1" applyAlignment="1">
      <alignment/>
    </xf>
    <xf numFmtId="185" fontId="16" fillId="0" borderId="19" xfId="0" applyNumberFormat="1" applyFont="1" applyBorder="1" applyAlignment="1">
      <alignment/>
    </xf>
    <xf numFmtId="185" fontId="4" fillId="0" borderId="20" xfId="0" applyNumberFormat="1" applyFont="1" applyBorder="1" applyAlignment="1">
      <alignment/>
    </xf>
    <xf numFmtId="185" fontId="19" fillId="0" borderId="19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" fontId="13" fillId="0" borderId="1" xfId="0" applyNumberFormat="1" applyFont="1" applyBorder="1" applyAlignment="1">
      <alignment vertical="top" wrapText="1"/>
    </xf>
    <xf numFmtId="185" fontId="0" fillId="0" borderId="0" xfId="0" applyNumberFormat="1" applyAlignment="1">
      <alignment/>
    </xf>
    <xf numFmtId="2" fontId="7" fillId="0" borderId="0" xfId="0" applyNumberFormat="1" applyFont="1" applyBorder="1" applyAlignment="1">
      <alignment horizontal="left" wrapText="1"/>
    </xf>
    <xf numFmtId="1" fontId="25" fillId="0" borderId="0" xfId="0" applyNumberFormat="1" applyFont="1" applyAlignment="1">
      <alignment/>
    </xf>
    <xf numFmtId="186" fontId="11" fillId="0" borderId="15" xfId="0" applyNumberFormat="1" applyFont="1" applyBorder="1" applyAlignment="1">
      <alignment/>
    </xf>
    <xf numFmtId="185" fontId="12" fillId="0" borderId="0" xfId="0" applyNumberFormat="1" applyFont="1" applyBorder="1" applyAlignment="1">
      <alignment/>
    </xf>
    <xf numFmtId="18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 horizontal="center" wrapText="1"/>
    </xf>
    <xf numFmtId="1" fontId="21" fillId="0" borderId="0" xfId="0" applyNumberFormat="1" applyFont="1" applyAlignment="1">
      <alignment horizont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4" fillId="2" borderId="10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60" zoomScaleNormal="75" workbookViewId="0" topLeftCell="A1">
      <selection activeCell="E36" sqref="E36"/>
    </sheetView>
  </sheetViews>
  <sheetFormatPr defaultColWidth="9.00390625" defaultRowHeight="12.75"/>
  <cols>
    <col min="1" max="1" width="49.25390625" style="1" customWidth="1"/>
    <col min="2" max="2" width="18.75390625" style="0" customWidth="1"/>
    <col min="3" max="3" width="19.00390625" style="0" customWidth="1"/>
    <col min="4" max="4" width="14.375" style="0" customWidth="1"/>
    <col min="5" max="5" width="16.375" style="0" customWidth="1"/>
  </cols>
  <sheetData>
    <row r="1" spans="1:5" ht="32.25" customHeight="1">
      <c r="A1" s="78" t="s">
        <v>53</v>
      </c>
      <c r="B1" s="78"/>
      <c r="C1" s="78"/>
      <c r="D1" s="78"/>
      <c r="E1" s="78"/>
    </row>
    <row r="2" spans="1:5" ht="28.5" customHeight="1">
      <c r="A2" s="78" t="s">
        <v>0</v>
      </c>
      <c r="B2" s="78"/>
      <c r="C2" s="78"/>
      <c r="D2" s="78"/>
      <c r="E2" s="78"/>
    </row>
    <row r="3" spans="1:5" ht="30.75" customHeight="1">
      <c r="A3" s="78" t="s">
        <v>58</v>
      </c>
      <c r="B3" s="78"/>
      <c r="C3" s="78"/>
      <c r="D3" s="78"/>
      <c r="E3" s="78"/>
    </row>
    <row r="4" spans="1:5" ht="24" customHeight="1" thickBot="1">
      <c r="A4" s="72" t="s">
        <v>60</v>
      </c>
      <c r="C4" s="5"/>
      <c r="D4" s="5"/>
      <c r="E4" s="26" t="s">
        <v>28</v>
      </c>
    </row>
    <row r="5" spans="1:6" ht="64.5" customHeight="1">
      <c r="A5" s="82" t="s">
        <v>8</v>
      </c>
      <c r="B5" s="79" t="s">
        <v>43</v>
      </c>
      <c r="C5" s="85" t="s">
        <v>59</v>
      </c>
      <c r="D5" s="79" t="s">
        <v>13</v>
      </c>
      <c r="E5" s="90" t="s">
        <v>11</v>
      </c>
      <c r="F5" s="2"/>
    </row>
    <row r="6" spans="1:6" ht="21.75" customHeight="1">
      <c r="A6" s="83"/>
      <c r="B6" s="80"/>
      <c r="C6" s="86"/>
      <c r="D6" s="88"/>
      <c r="E6" s="91"/>
      <c r="F6" s="2"/>
    </row>
    <row r="7" spans="1:6" ht="13.5" customHeight="1" thickBot="1">
      <c r="A7" s="84"/>
      <c r="B7" s="81"/>
      <c r="C7" s="87"/>
      <c r="D7" s="89"/>
      <c r="E7" s="92"/>
      <c r="F7" s="3"/>
    </row>
    <row r="8" spans="1:6" ht="20.25" customHeight="1" thickBot="1">
      <c r="A8" s="22">
        <v>1</v>
      </c>
      <c r="B8" s="23">
        <v>2</v>
      </c>
      <c r="C8" s="23">
        <v>3</v>
      </c>
      <c r="D8" s="23">
        <v>4</v>
      </c>
      <c r="E8" s="24">
        <v>5</v>
      </c>
      <c r="F8" s="3"/>
    </row>
    <row r="9" spans="1:7" ht="36" customHeight="1">
      <c r="A9" s="7" t="s">
        <v>15</v>
      </c>
      <c r="B9" s="68">
        <v>12849.6</v>
      </c>
      <c r="C9" s="63">
        <v>16194.952</v>
      </c>
      <c r="D9" s="36">
        <f>C9/B9*100</f>
        <v>126.03467812227618</v>
      </c>
      <c r="E9" s="37">
        <f aca="true" t="shared" si="0" ref="E9:E18">C9-B9</f>
        <v>3345.351999999999</v>
      </c>
      <c r="G9" s="4"/>
    </row>
    <row r="10" spans="1:7" ht="62.25" customHeight="1">
      <c r="A10" s="7" t="s">
        <v>44</v>
      </c>
      <c r="B10" s="36">
        <v>286.4</v>
      </c>
      <c r="C10" s="64">
        <v>296.377</v>
      </c>
      <c r="D10" s="35">
        <f>C10/B10*100</f>
        <v>103.48358938547486</v>
      </c>
      <c r="E10" s="38">
        <f t="shared" si="0"/>
        <v>9.977000000000032</v>
      </c>
      <c r="G10" s="4"/>
    </row>
    <row r="11" spans="1:7" ht="48.75" customHeight="1">
      <c r="A11" s="7" t="s">
        <v>16</v>
      </c>
      <c r="B11" s="36">
        <v>134.2</v>
      </c>
      <c r="C11" s="64">
        <v>241.839</v>
      </c>
      <c r="D11" s="35">
        <f>C11/B11*100</f>
        <v>180.20789865871834</v>
      </c>
      <c r="E11" s="38">
        <f t="shared" si="0"/>
        <v>107.63900000000001</v>
      </c>
      <c r="G11" s="4"/>
    </row>
    <row r="12" spans="1:7" ht="40.5" customHeight="1">
      <c r="A12" s="7" t="s">
        <v>54</v>
      </c>
      <c r="B12" s="36"/>
      <c r="C12" s="36">
        <v>9.239</v>
      </c>
      <c r="D12" s="35"/>
      <c r="E12" s="38">
        <f t="shared" si="0"/>
        <v>9.239</v>
      </c>
      <c r="G12" s="4"/>
    </row>
    <row r="13" spans="1:7" ht="51.75" customHeight="1">
      <c r="A13" s="7" t="s">
        <v>55</v>
      </c>
      <c r="B13" s="36">
        <v>83.395</v>
      </c>
      <c r="C13" s="64">
        <v>110.039</v>
      </c>
      <c r="D13" s="35">
        <f aca="true" t="shared" si="1" ref="D13:D18">C13/B13*100</f>
        <v>131.94915762335873</v>
      </c>
      <c r="E13" s="38">
        <f t="shared" si="0"/>
        <v>26.644000000000005</v>
      </c>
      <c r="G13" s="4"/>
    </row>
    <row r="14" spans="1:7" ht="36" customHeight="1">
      <c r="A14" s="7" t="s">
        <v>45</v>
      </c>
      <c r="B14" s="36">
        <v>2867.196</v>
      </c>
      <c r="C14" s="64">
        <v>1925.456</v>
      </c>
      <c r="D14" s="35">
        <f t="shared" si="1"/>
        <v>67.15466957961715</v>
      </c>
      <c r="E14" s="38">
        <f t="shared" si="0"/>
        <v>-941.74</v>
      </c>
      <c r="G14" s="4"/>
    </row>
    <row r="15" spans="1:7" ht="27" customHeight="1">
      <c r="A15" s="6" t="s">
        <v>17</v>
      </c>
      <c r="B15" s="36">
        <v>22897.492</v>
      </c>
      <c r="C15" s="63">
        <v>23549.705</v>
      </c>
      <c r="D15" s="35">
        <f t="shared" si="1"/>
        <v>102.84840365923047</v>
      </c>
      <c r="E15" s="38">
        <f t="shared" si="0"/>
        <v>652.2130000000034</v>
      </c>
      <c r="G15" s="4"/>
    </row>
    <row r="16" spans="1:7" ht="36.75" customHeight="1" thickBot="1">
      <c r="A16" s="6" t="s">
        <v>18</v>
      </c>
      <c r="B16" s="36">
        <v>1468.4</v>
      </c>
      <c r="C16" s="63">
        <v>1510.682</v>
      </c>
      <c r="D16" s="35">
        <f t="shared" si="1"/>
        <v>102.8794606374285</v>
      </c>
      <c r="E16" s="38">
        <f t="shared" si="0"/>
        <v>42.281999999999925</v>
      </c>
      <c r="G16" s="4"/>
    </row>
    <row r="17" spans="1:5" ht="37.5" customHeight="1" thickBot="1">
      <c r="A17" s="32" t="s">
        <v>9</v>
      </c>
      <c r="B17" s="39">
        <f>B9+B10+B11+B14+B15+B16+B13</f>
        <v>40586.683</v>
      </c>
      <c r="C17" s="65">
        <f>C9+C10+C11+C14+C15+C16+C12+C13</f>
        <v>43838.289</v>
      </c>
      <c r="D17" s="39">
        <f t="shared" si="1"/>
        <v>108.01150958800945</v>
      </c>
      <c r="E17" s="40">
        <f t="shared" si="0"/>
        <v>3251.6059999999998</v>
      </c>
    </row>
    <row r="18" spans="1:5" ht="37.5" customHeight="1">
      <c r="A18" s="29" t="s">
        <v>12</v>
      </c>
      <c r="B18" s="41">
        <f>SUM(B19:B25)</f>
        <v>35290.5</v>
      </c>
      <c r="C18" s="66">
        <f>SUM(C19:C25)</f>
        <v>24088.575</v>
      </c>
      <c r="D18" s="41">
        <f t="shared" si="1"/>
        <v>68.25795894079143</v>
      </c>
      <c r="E18" s="42">
        <f t="shared" si="0"/>
        <v>-11201.925</v>
      </c>
    </row>
    <row r="19" spans="1:5" ht="62.25" customHeight="1">
      <c r="A19" s="21" t="s">
        <v>32</v>
      </c>
      <c r="B19" s="36">
        <v>6260</v>
      </c>
      <c r="C19" s="64">
        <v>6260</v>
      </c>
      <c r="D19" s="36">
        <f aca="true" t="shared" si="2" ref="D19:D27">C19/B19*100</f>
        <v>100</v>
      </c>
      <c r="E19" s="37">
        <f aca="true" t="shared" si="3" ref="E19:E27">C19-B19</f>
        <v>0</v>
      </c>
    </row>
    <row r="20" spans="1:5" ht="168.75" customHeight="1">
      <c r="A20" s="21" t="s">
        <v>30</v>
      </c>
      <c r="B20" s="36">
        <v>402.5</v>
      </c>
      <c r="C20" s="64"/>
      <c r="D20" s="36">
        <f t="shared" si="2"/>
        <v>0</v>
      </c>
      <c r="E20" s="37">
        <f t="shared" si="3"/>
        <v>-402.5</v>
      </c>
    </row>
    <row r="21" spans="1:5" ht="81" customHeight="1">
      <c r="A21" s="21" t="s">
        <v>46</v>
      </c>
      <c r="B21" s="36">
        <v>351.7</v>
      </c>
      <c r="C21" s="63"/>
      <c r="D21" s="35"/>
      <c r="E21" s="38">
        <f t="shared" si="3"/>
        <v>-351.7</v>
      </c>
    </row>
    <row r="22" spans="1:5" ht="63.75" customHeight="1">
      <c r="A22" s="21" t="s">
        <v>47</v>
      </c>
      <c r="B22" s="36">
        <v>3853.2</v>
      </c>
      <c r="C22" s="64"/>
      <c r="D22" s="36"/>
      <c r="E22" s="37">
        <f t="shared" si="3"/>
        <v>-3853.2</v>
      </c>
    </row>
    <row r="23" spans="1:5" ht="66" customHeight="1">
      <c r="A23" s="21" t="s">
        <v>31</v>
      </c>
      <c r="B23" s="36">
        <v>1100</v>
      </c>
      <c r="C23" s="64"/>
      <c r="D23" s="36"/>
      <c r="E23" s="37">
        <f t="shared" si="3"/>
        <v>-1100</v>
      </c>
    </row>
    <row r="24" spans="1:5" ht="93.75" customHeight="1">
      <c r="A24" s="21" t="s">
        <v>48</v>
      </c>
      <c r="B24" s="36">
        <v>4052.7</v>
      </c>
      <c r="C24" s="64"/>
      <c r="D24" s="36"/>
      <c r="E24" s="37">
        <f t="shared" si="3"/>
        <v>-4052.7</v>
      </c>
    </row>
    <row r="25" spans="1:5" ht="138.75" customHeight="1">
      <c r="A25" s="20" t="s">
        <v>49</v>
      </c>
      <c r="B25" s="36">
        <v>19270.4</v>
      </c>
      <c r="C25" s="64">
        <v>17828.575</v>
      </c>
      <c r="D25" s="36">
        <f t="shared" si="2"/>
        <v>92.51792905181003</v>
      </c>
      <c r="E25" s="37">
        <f t="shared" si="3"/>
        <v>-1441.8250000000007</v>
      </c>
    </row>
    <row r="26" spans="1:5" ht="54" customHeight="1" thickBot="1">
      <c r="A26" s="20" t="s">
        <v>35</v>
      </c>
      <c r="B26" s="36">
        <v>46765.804</v>
      </c>
      <c r="C26" s="64">
        <v>43829.908</v>
      </c>
      <c r="D26" s="36">
        <f t="shared" si="2"/>
        <v>93.72213081165035</v>
      </c>
      <c r="E26" s="37">
        <f t="shared" si="3"/>
        <v>-2935.8959999999934</v>
      </c>
    </row>
    <row r="27" spans="1:5" ht="45" customHeight="1" thickBot="1">
      <c r="A27" s="33" t="s">
        <v>10</v>
      </c>
      <c r="B27" s="43">
        <f>B17+B18+B26</f>
        <v>122642.987</v>
      </c>
      <c r="C27" s="67">
        <f>C17+C18+C26</f>
        <v>111756.772</v>
      </c>
      <c r="D27" s="43">
        <f t="shared" si="2"/>
        <v>91.12365471007323</v>
      </c>
      <c r="E27" s="44">
        <f t="shared" si="3"/>
        <v>-10886.214999999997</v>
      </c>
    </row>
    <row r="28" ht="26.25" customHeight="1"/>
    <row r="29" spans="1:8" ht="38.25" customHeight="1">
      <c r="A29" s="77" t="s">
        <v>61</v>
      </c>
      <c r="B29" s="74"/>
      <c r="C29" s="75"/>
      <c r="D29" s="76" t="s">
        <v>62</v>
      </c>
      <c r="E29" s="76"/>
      <c r="F29" s="76"/>
      <c r="H29" s="76"/>
    </row>
    <row r="30" spans="2:3" ht="35.25" customHeight="1">
      <c r="B30" s="4"/>
      <c r="C30" s="70"/>
    </row>
    <row r="31" ht="24.75" customHeight="1"/>
  </sheetData>
  <mergeCells count="8">
    <mergeCell ref="A1:E1"/>
    <mergeCell ref="B5:B7"/>
    <mergeCell ref="A5:A7"/>
    <mergeCell ref="C5:C7"/>
    <mergeCell ref="D5:D7"/>
    <mergeCell ref="A3:E3"/>
    <mergeCell ref="A2:E2"/>
    <mergeCell ref="E5:E7"/>
  </mergeCells>
  <printOptions/>
  <pageMargins left="0.57" right="0.1968503937007874" top="0.65" bottom="0.07874015748031496" header="0.1968503937007874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showZeros="0" view="pageBreakPreview" zoomScale="60" zoomScaleNormal="75" workbookViewId="0" topLeftCell="A32">
      <selection activeCell="E44" sqref="E44"/>
    </sheetView>
  </sheetViews>
  <sheetFormatPr defaultColWidth="9.00390625" defaultRowHeight="12.75"/>
  <cols>
    <col min="1" max="1" width="65.75390625" style="1" customWidth="1"/>
    <col min="2" max="2" width="19.00390625" style="0" customWidth="1"/>
    <col min="3" max="3" width="18.375" style="0" customWidth="1"/>
    <col min="4" max="4" width="16.625" style="0" customWidth="1"/>
    <col min="5" max="5" width="17.75390625" style="0" customWidth="1"/>
    <col min="6" max="6" width="8.625" style="0" customWidth="1"/>
  </cols>
  <sheetData>
    <row r="1" spans="1:5" ht="24.75" customHeight="1">
      <c r="A1" s="96" t="s">
        <v>52</v>
      </c>
      <c r="B1" s="96"/>
      <c r="C1" s="96"/>
      <c r="D1" s="96"/>
      <c r="E1" s="96"/>
    </row>
    <row r="2" spans="1:5" ht="24.75" customHeight="1">
      <c r="A2" s="96" t="s">
        <v>0</v>
      </c>
      <c r="B2" s="96"/>
      <c r="C2" s="96"/>
      <c r="D2" s="96"/>
      <c r="E2" s="96"/>
    </row>
    <row r="3" spans="1:5" ht="26.25" customHeight="1">
      <c r="A3" s="102" t="s">
        <v>58</v>
      </c>
      <c r="B3" s="102"/>
      <c r="C3" s="102"/>
      <c r="D3" s="102"/>
      <c r="E3" s="102"/>
    </row>
    <row r="4" spans="1:5" ht="25.5" customHeight="1" thickBot="1">
      <c r="A4" s="72" t="s">
        <v>60</v>
      </c>
      <c r="B4" s="18"/>
      <c r="C4" s="19"/>
      <c r="D4" s="27"/>
      <c r="E4" s="27" t="s">
        <v>1</v>
      </c>
    </row>
    <row r="5" spans="1:6" ht="66" customHeight="1">
      <c r="A5" s="97" t="s">
        <v>2</v>
      </c>
      <c r="B5" s="85" t="s">
        <v>50</v>
      </c>
      <c r="C5" s="85" t="s">
        <v>59</v>
      </c>
      <c r="D5" s="85" t="s">
        <v>26</v>
      </c>
      <c r="E5" s="94" t="s">
        <v>27</v>
      </c>
      <c r="F5" s="2"/>
    </row>
    <row r="6" spans="1:6" ht="5.25" customHeight="1" hidden="1">
      <c r="A6" s="98"/>
      <c r="B6" s="86"/>
      <c r="C6" s="86"/>
      <c r="D6" s="100"/>
      <c r="E6" s="95"/>
      <c r="F6" s="2"/>
    </row>
    <row r="7" spans="1:6" ht="17.25" customHeight="1" thickBot="1">
      <c r="A7" s="99"/>
      <c r="B7" s="87"/>
      <c r="C7" s="87"/>
      <c r="D7" s="101"/>
      <c r="E7" s="9" t="s">
        <v>14</v>
      </c>
      <c r="F7" s="3"/>
    </row>
    <row r="8" spans="1:6" ht="17.25" customHeight="1" thickBot="1">
      <c r="A8" s="22">
        <v>1</v>
      </c>
      <c r="B8" s="23">
        <v>2</v>
      </c>
      <c r="C8" s="23">
        <v>3</v>
      </c>
      <c r="D8" s="23">
        <v>4</v>
      </c>
      <c r="E8" s="24">
        <v>5</v>
      </c>
      <c r="F8" s="3"/>
    </row>
    <row r="9" spans="1:6" ht="20.25" customHeight="1" hidden="1">
      <c r="A9" s="7" t="s">
        <v>19</v>
      </c>
      <c r="B9" s="10"/>
      <c r="C9" s="10"/>
      <c r="D9" s="11"/>
      <c r="E9" s="8">
        <f aca="true" t="shared" si="0" ref="E9:E18">C9-B9</f>
        <v>0</v>
      </c>
      <c r="F9" s="3"/>
    </row>
    <row r="10" spans="1:5" ht="27.75" customHeight="1">
      <c r="A10" s="51" t="s">
        <v>3</v>
      </c>
      <c r="B10" s="56">
        <v>9102.808</v>
      </c>
      <c r="C10" s="56">
        <v>5128.704</v>
      </c>
      <c r="D10" s="56">
        <f aca="true" t="shared" si="1" ref="D10:D18">C10/B10*100</f>
        <v>56.341999084238616</v>
      </c>
      <c r="E10" s="57">
        <f t="shared" si="0"/>
        <v>-3974.104000000001</v>
      </c>
    </row>
    <row r="11" spans="1:5" ht="25.5" customHeight="1">
      <c r="A11" s="51" t="s">
        <v>4</v>
      </c>
      <c r="B11" s="56">
        <v>14953.957</v>
      </c>
      <c r="C11" s="59">
        <v>10223.624</v>
      </c>
      <c r="D11" s="56">
        <f t="shared" si="1"/>
        <v>68.36734919058547</v>
      </c>
      <c r="E11" s="57">
        <f t="shared" si="0"/>
        <v>-4730.3330000000005</v>
      </c>
    </row>
    <row r="12" spans="1:5" ht="25.5" customHeight="1">
      <c r="A12" s="51" t="s">
        <v>5</v>
      </c>
      <c r="B12" s="59">
        <v>5124.044</v>
      </c>
      <c r="C12" s="59">
        <v>4664.422</v>
      </c>
      <c r="D12" s="56">
        <f t="shared" si="1"/>
        <v>91.03009263776813</v>
      </c>
      <c r="E12" s="57">
        <f t="shared" si="0"/>
        <v>-459.6220000000003</v>
      </c>
    </row>
    <row r="13" spans="1:5" ht="27" customHeight="1">
      <c r="A13" s="51" t="s">
        <v>20</v>
      </c>
      <c r="B13" s="59">
        <v>1033.456</v>
      </c>
      <c r="C13" s="59">
        <v>981.301</v>
      </c>
      <c r="D13" s="56">
        <f t="shared" si="1"/>
        <v>94.95334102274312</v>
      </c>
      <c r="E13" s="57">
        <f t="shared" si="0"/>
        <v>-52.15499999999986</v>
      </c>
    </row>
    <row r="14" spans="1:5" ht="27" customHeight="1">
      <c r="A14" s="51" t="s">
        <v>6</v>
      </c>
      <c r="B14" s="59">
        <v>628.853</v>
      </c>
      <c r="C14" s="59">
        <v>628.678</v>
      </c>
      <c r="D14" s="56">
        <f t="shared" si="1"/>
        <v>99.97217155678672</v>
      </c>
      <c r="E14" s="57">
        <f t="shared" si="0"/>
        <v>-0.17499999999995453</v>
      </c>
    </row>
    <row r="15" spans="1:5" ht="27" customHeight="1">
      <c r="A15" s="51" t="s">
        <v>57</v>
      </c>
      <c r="B15" s="59">
        <v>376</v>
      </c>
      <c r="C15" s="59">
        <v>376</v>
      </c>
      <c r="D15" s="56">
        <f t="shared" si="1"/>
        <v>100</v>
      </c>
      <c r="E15" s="57">
        <f t="shared" si="0"/>
        <v>0</v>
      </c>
    </row>
    <row r="16" spans="1:6" ht="27.75" customHeight="1">
      <c r="A16" s="51" t="s">
        <v>42</v>
      </c>
      <c r="B16" s="61">
        <f>B17+B20</f>
        <v>84616.847</v>
      </c>
      <c r="C16" s="59">
        <f>C17+C20</f>
        <v>60168.862</v>
      </c>
      <c r="D16" s="56">
        <f t="shared" si="1"/>
        <v>71.10742616065569</v>
      </c>
      <c r="E16" s="57">
        <f t="shared" si="0"/>
        <v>-24447.984999999993</v>
      </c>
      <c r="F16" s="12"/>
    </row>
    <row r="17" spans="1:5" ht="21" customHeight="1">
      <c r="A17" s="31" t="s">
        <v>40</v>
      </c>
      <c r="B17" s="62">
        <v>81891.847</v>
      </c>
      <c r="C17" s="60">
        <v>57474.195</v>
      </c>
      <c r="D17" s="53">
        <f t="shared" si="1"/>
        <v>70.18304886932152</v>
      </c>
      <c r="E17" s="58">
        <f t="shared" si="0"/>
        <v>-24417.651999999995</v>
      </c>
    </row>
    <row r="18" spans="1:5" ht="58.5" customHeight="1" hidden="1">
      <c r="A18" s="6" t="s">
        <v>37</v>
      </c>
      <c r="B18" s="62">
        <v>11087</v>
      </c>
      <c r="C18" s="53"/>
      <c r="D18" s="53">
        <f t="shared" si="1"/>
        <v>0</v>
      </c>
      <c r="E18" s="58">
        <f t="shared" si="0"/>
        <v>-11087</v>
      </c>
    </row>
    <row r="19" spans="1:5" ht="12.75" customHeight="1" hidden="1">
      <c r="A19" s="31" t="s">
        <v>41</v>
      </c>
      <c r="B19" s="62"/>
      <c r="C19" s="53"/>
      <c r="D19" s="53" t="e">
        <f aca="true" t="shared" si="2" ref="D19:D28">C19/B19*100</f>
        <v>#DIV/0!</v>
      </c>
      <c r="E19" s="58">
        <f aca="true" t="shared" si="3" ref="E19:E28">C19-B19</f>
        <v>0</v>
      </c>
    </row>
    <row r="20" spans="1:5" ht="45.75" customHeight="1">
      <c r="A20" s="31" t="s">
        <v>56</v>
      </c>
      <c r="B20" s="62">
        <v>2725</v>
      </c>
      <c r="C20" s="53">
        <v>2694.667</v>
      </c>
      <c r="D20" s="53">
        <f t="shared" si="2"/>
        <v>98.8868623853211</v>
      </c>
      <c r="E20" s="58">
        <f t="shared" si="3"/>
        <v>-30.333000000000084</v>
      </c>
    </row>
    <row r="21" spans="1:5" ht="42.75" customHeight="1">
      <c r="A21" s="51" t="s">
        <v>21</v>
      </c>
      <c r="B21" s="59">
        <v>19396</v>
      </c>
      <c r="C21" s="59">
        <v>19394</v>
      </c>
      <c r="D21" s="56">
        <f t="shared" si="2"/>
        <v>99.98968859558673</v>
      </c>
      <c r="E21" s="57">
        <f t="shared" si="3"/>
        <v>-2</v>
      </c>
    </row>
    <row r="22" spans="1:5" ht="66.75" customHeight="1" hidden="1">
      <c r="A22" s="51" t="s">
        <v>22</v>
      </c>
      <c r="B22" s="59"/>
      <c r="C22" s="59"/>
      <c r="D22" s="56" t="e">
        <f t="shared" si="2"/>
        <v>#DIV/0!</v>
      </c>
      <c r="E22" s="57">
        <f t="shared" si="3"/>
        <v>0</v>
      </c>
    </row>
    <row r="23" spans="1:5" ht="62.25" customHeight="1" hidden="1">
      <c r="A23" s="52" t="s">
        <v>38</v>
      </c>
      <c r="B23" s="59">
        <v>5635</v>
      </c>
      <c r="C23" s="56"/>
      <c r="D23" s="56">
        <f t="shared" si="2"/>
        <v>0</v>
      </c>
      <c r="E23" s="57">
        <f t="shared" si="3"/>
        <v>-5635</v>
      </c>
    </row>
    <row r="24" spans="1:5" ht="57" customHeight="1">
      <c r="A24" s="51" t="s">
        <v>22</v>
      </c>
      <c r="B24" s="59">
        <v>1517.4</v>
      </c>
      <c r="C24" s="56">
        <v>1475.358</v>
      </c>
      <c r="D24" s="56">
        <f t="shared" si="2"/>
        <v>97.22933965994464</v>
      </c>
      <c r="E24" s="57">
        <f t="shared" si="3"/>
        <v>-42.042000000000144</v>
      </c>
    </row>
    <row r="25" spans="1:5" ht="39.75" customHeight="1">
      <c r="A25" s="51" t="s">
        <v>36</v>
      </c>
      <c r="B25" s="59">
        <v>134.2</v>
      </c>
      <c r="C25" s="59">
        <v>134.2</v>
      </c>
      <c r="D25" s="56">
        <f t="shared" si="2"/>
        <v>100</v>
      </c>
      <c r="E25" s="57">
        <f t="shared" si="3"/>
        <v>0</v>
      </c>
    </row>
    <row r="26" spans="1:5" ht="45" customHeight="1" thickBot="1">
      <c r="A26" s="51" t="s">
        <v>23</v>
      </c>
      <c r="B26" s="59">
        <v>1633.4</v>
      </c>
      <c r="C26" s="59">
        <v>1494.207</v>
      </c>
      <c r="D26" s="56">
        <f t="shared" si="2"/>
        <v>91.47832741520754</v>
      </c>
      <c r="E26" s="57">
        <f t="shared" si="3"/>
        <v>-139.19299999999998</v>
      </c>
    </row>
    <row r="27" spans="1:5" ht="8.25" customHeight="1" hidden="1" thickBot="1">
      <c r="A27" s="13" t="s">
        <v>24</v>
      </c>
      <c r="B27" s="45"/>
      <c r="C27" s="45"/>
      <c r="D27" s="45" t="e">
        <f t="shared" si="2"/>
        <v>#DIV/0!</v>
      </c>
      <c r="E27" s="46">
        <f t="shared" si="3"/>
        <v>0</v>
      </c>
    </row>
    <row r="28" spans="1:5" ht="27" customHeight="1" thickBot="1">
      <c r="A28" s="25" t="s">
        <v>25</v>
      </c>
      <c r="B28" s="39">
        <f>B10+B11+B12+B13+B14+B16+B21+B24+B25+B26+B15</f>
        <v>138516.965</v>
      </c>
      <c r="C28" s="39">
        <f>C10+C11+C12+C13+C14+C16+C21+C24+C25+C26+C15</f>
        <v>104669.35599999999</v>
      </c>
      <c r="D28" s="39">
        <f t="shared" si="2"/>
        <v>75.56428629518412</v>
      </c>
      <c r="E28" s="40">
        <f t="shared" si="3"/>
        <v>-33847.60900000001</v>
      </c>
    </row>
    <row r="29" spans="1:5" ht="36" customHeight="1">
      <c r="A29" s="29" t="s">
        <v>12</v>
      </c>
      <c r="B29" s="47">
        <f>SUM(B30:B35)</f>
        <v>4135.9</v>
      </c>
      <c r="C29" s="47">
        <f>SUM(C30:C35)</f>
        <v>2237.889</v>
      </c>
      <c r="D29" s="47">
        <f>C29/B29*100</f>
        <v>54.108875939940525</v>
      </c>
      <c r="E29" s="48">
        <f>C29-B29</f>
        <v>-1898.0109999999995</v>
      </c>
    </row>
    <row r="30" spans="1:5" ht="123" customHeight="1">
      <c r="A30" s="69" t="s">
        <v>30</v>
      </c>
      <c r="B30" s="53">
        <v>402.5</v>
      </c>
      <c r="C30" s="53"/>
      <c r="D30" s="54">
        <f>C30/B30*100</f>
        <v>0</v>
      </c>
      <c r="E30" s="55">
        <f>C30-B30</f>
        <v>-402.5</v>
      </c>
    </row>
    <row r="31" spans="1:5" ht="48" customHeight="1">
      <c r="A31" s="69" t="s">
        <v>31</v>
      </c>
      <c r="B31" s="53">
        <v>1100</v>
      </c>
      <c r="C31" s="53"/>
      <c r="D31" s="54">
        <f>C31/B31*100</f>
        <v>0</v>
      </c>
      <c r="E31" s="55">
        <f>C31-B31</f>
        <v>-1100</v>
      </c>
    </row>
    <row r="32" spans="1:8" ht="62.25" customHeight="1">
      <c r="A32" s="69" t="s">
        <v>46</v>
      </c>
      <c r="B32" s="53">
        <v>351.7</v>
      </c>
      <c r="C32" s="53"/>
      <c r="D32" s="54">
        <f>C32/B32*100</f>
        <v>0</v>
      </c>
      <c r="E32" s="55">
        <f>C32-B32</f>
        <v>-351.7</v>
      </c>
      <c r="H32" s="70">
        <f>31804.3-C28</f>
        <v>-72865.05599999998</v>
      </c>
    </row>
    <row r="33" spans="1:5" ht="48" customHeight="1" hidden="1">
      <c r="A33" s="69" t="s">
        <v>34</v>
      </c>
      <c r="B33" s="53"/>
      <c r="C33" s="53"/>
      <c r="D33" s="54"/>
      <c r="E33" s="55">
        <f>C33-B33</f>
        <v>0</v>
      </c>
    </row>
    <row r="34" spans="1:5" ht="77.25" customHeight="1" hidden="1">
      <c r="A34" s="69" t="s">
        <v>33</v>
      </c>
      <c r="B34" s="60"/>
      <c r="C34" s="60"/>
      <c r="D34" s="54"/>
      <c r="E34" s="55"/>
    </row>
    <row r="35" spans="1:5" ht="96" customHeight="1" thickBot="1">
      <c r="A35" s="69" t="s">
        <v>51</v>
      </c>
      <c r="B35" s="60">
        <v>2281.7</v>
      </c>
      <c r="C35" s="60">
        <v>2237.889</v>
      </c>
      <c r="D35" s="54">
        <f>C35/B35*100</f>
        <v>98.07989656834818</v>
      </c>
      <c r="E35" s="55">
        <f>C35-B35</f>
        <v>-43.810999999999694</v>
      </c>
    </row>
    <row r="36" spans="1:5" ht="24.75" customHeight="1" thickBot="1">
      <c r="A36" s="25" t="s">
        <v>7</v>
      </c>
      <c r="B36" s="43">
        <f>B28+B29</f>
        <v>142652.865</v>
      </c>
      <c r="C36" s="43">
        <f>C28+C29</f>
        <v>106907.24499999998</v>
      </c>
      <c r="D36" s="43">
        <f>C36/B36*100</f>
        <v>74.94223477390376</v>
      </c>
      <c r="E36" s="44">
        <f>C36-B36</f>
        <v>-35745.62000000001</v>
      </c>
    </row>
    <row r="37" spans="1:5" ht="53.25" customHeight="1" thickBot="1">
      <c r="A37" s="34" t="s">
        <v>39</v>
      </c>
      <c r="B37" s="49">
        <v>-18565.838</v>
      </c>
      <c r="C37" s="73">
        <v>0.021</v>
      </c>
      <c r="D37" s="49">
        <f>C37/B37*100</f>
        <v>-0.00011311097296012171</v>
      </c>
      <c r="E37" s="50">
        <f>C37-B37</f>
        <v>18565.859</v>
      </c>
    </row>
    <row r="38" spans="1:5" ht="39" customHeight="1" thickBot="1">
      <c r="A38" s="28" t="s">
        <v>29</v>
      </c>
      <c r="B38" s="39">
        <f>B36+B37</f>
        <v>124087.02699999999</v>
      </c>
      <c r="C38" s="39">
        <f>C36+C37</f>
        <v>106907.26599999997</v>
      </c>
      <c r="D38" s="39">
        <f>C38/B38*100</f>
        <v>86.15507082783117</v>
      </c>
      <c r="E38" s="40">
        <f>C38-B38</f>
        <v>-17179.761000000013</v>
      </c>
    </row>
    <row r="39" spans="1:6" s="15" customFormat="1" ht="33.75" customHeight="1">
      <c r="A39" s="77" t="s">
        <v>61</v>
      </c>
      <c r="B39" s="74"/>
      <c r="C39" s="75"/>
      <c r="D39" s="76" t="s">
        <v>62</v>
      </c>
      <c r="E39"/>
      <c r="F39"/>
    </row>
    <row r="40" spans="1:5" s="15" customFormat="1" ht="21" customHeight="1">
      <c r="A40" s="16"/>
      <c r="B40" s="30"/>
      <c r="C40" s="30"/>
      <c r="D40" s="71"/>
      <c r="E40" s="14"/>
    </row>
    <row r="41" spans="1:5" s="15" customFormat="1" ht="21" customHeight="1">
      <c r="A41" s="93"/>
      <c r="B41" s="93"/>
      <c r="C41" s="16"/>
      <c r="D41" s="16"/>
      <c r="E41" s="14"/>
    </row>
    <row r="42" spans="2:3" ht="12.75">
      <c r="B42" s="17"/>
      <c r="C42" s="17"/>
    </row>
    <row r="43" spans="2:3" ht="12.75">
      <c r="B43" s="17">
        <f>'с-ф  доходи'!B27-' видатки с-ф'!B38</f>
        <v>-1444.0399999999936</v>
      </c>
      <c r="C43" s="4">
        <f>'с-ф  доходи'!C27-' видатки с-ф'!C38</f>
        <v>4849.506000000023</v>
      </c>
    </row>
    <row r="44" spans="2:3" ht="25.5" customHeight="1" thickBot="1">
      <c r="B44" s="17"/>
      <c r="C44" s="4"/>
    </row>
    <row r="45" ht="21" thickBot="1">
      <c r="B45" s="39">
        <f>B43-81.604</f>
        <v>-1525.6439999999936</v>
      </c>
    </row>
    <row r="46" ht="12.75">
      <c r="C46" s="70"/>
    </row>
  </sheetData>
  <mergeCells count="9">
    <mergeCell ref="A41:B41"/>
    <mergeCell ref="E5:E6"/>
    <mergeCell ref="A1:E1"/>
    <mergeCell ref="B5:B7"/>
    <mergeCell ref="A5:A7"/>
    <mergeCell ref="C5:C7"/>
    <mergeCell ref="D5:D7"/>
    <mergeCell ref="A3:E3"/>
    <mergeCell ref="A2:E2"/>
  </mergeCells>
  <printOptions horizontalCentered="1" verticalCentered="1"/>
  <pageMargins left="0.05" right="0" top="0.17" bottom="0.19" header="0.14" footer="0.19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</dc:creator>
  <cp:keywords/>
  <dc:description/>
  <cp:lastModifiedBy>User</cp:lastModifiedBy>
  <cp:lastPrinted>2008-02-08T16:35:18Z</cp:lastPrinted>
  <dcterms:created xsi:type="dcterms:W3CDTF">2003-03-11T08:59:05Z</dcterms:created>
  <dcterms:modified xsi:type="dcterms:W3CDTF">2010-03-11T13:58:05Z</dcterms:modified>
  <cp:category/>
  <cp:version/>
  <cp:contentType/>
  <cp:contentStatus/>
</cp:coreProperties>
</file>