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2'!$A$1:$N$49</definedName>
    <definedName name="_xlnm.Print_Area" localSheetId="0">'додаток 3'!$A$1:$N$95</definedName>
  </definedNames>
  <calcPr fullCalcOnLoad="1"/>
</workbook>
</file>

<file path=xl/sharedStrings.xml><?xml version="1.0" encoding="utf-8"?>
<sst xmlns="http://schemas.openxmlformats.org/spreadsheetml/2006/main" count="274" uniqueCount="194">
  <si>
    <t xml:space="preserve"> за функціональною структурою</t>
  </si>
  <si>
    <t>080000</t>
  </si>
  <si>
    <t>080201</t>
  </si>
  <si>
    <t>РАЗОМ</t>
  </si>
  <si>
    <t xml:space="preserve">Спеціалізовані лікарні та інші спеціалізовані заклади 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</si>
  <si>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</si>
  <si>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</si>
  <si>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</si>
  <si>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</si>
  <si>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з них</t>
  </si>
  <si>
    <t>Назва головного розпорядника коштів</t>
  </si>
  <si>
    <t>Управління капітального будівництва облдержадміністрації</t>
  </si>
  <si>
    <t>Міжбюджетні трансферти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</si>
  <si>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</si>
  <si>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</si>
  <si>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</si>
  <si>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</si>
  <si>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</si>
  <si>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</si>
  <si>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</si>
  <si>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030</t>
  </si>
  <si>
    <t>220</t>
  </si>
  <si>
    <t>191</t>
  </si>
  <si>
    <t>додаток 2</t>
  </si>
  <si>
    <t>дод 2 разом</t>
  </si>
  <si>
    <t>з доходами</t>
  </si>
  <si>
    <t>ВСЬОГО</t>
  </si>
  <si>
    <t>грн.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</si>
  <si>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</si>
  <si>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</si>
  <si>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</si>
  <si>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</si>
  <si>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</si>
  <si>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</si>
  <si>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</si>
  <si>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в т.ч.</t>
  </si>
  <si>
    <t>Управління охорони здоров’я  облдержадміністрації</t>
  </si>
  <si>
    <t>Охорона здоров'я</t>
  </si>
  <si>
    <t xml:space="preserve">Зміни видатків обласного  бюджету  на   2008 рік </t>
  </si>
  <si>
    <t>В.А.Королюк</t>
  </si>
  <si>
    <t>до рішення Рівненської обласної  ради</t>
  </si>
  <si>
    <t>250380</t>
  </si>
  <si>
    <t>250306</t>
  </si>
  <si>
    <t>Кошти, що передаються із загального фонду бюджету до бюджету розвитку (спеціального фонду)</t>
  </si>
  <si>
    <t>150101</t>
  </si>
  <si>
    <t>Капітальні вкладення</t>
  </si>
  <si>
    <t>Будiвництво</t>
  </si>
  <si>
    <t>Капiтальнi вкладення</t>
  </si>
  <si>
    <t>250000</t>
  </si>
  <si>
    <t>Видатки, не вiднесенi до основних груп</t>
  </si>
  <si>
    <t>Інші субвенції</t>
  </si>
  <si>
    <t>050</t>
  </si>
  <si>
    <t>Головне управління праці та соціального захисту населення облдержадміністрації</t>
  </si>
  <si>
    <t>090000</t>
  </si>
  <si>
    <t>Соцiальний захист та соцiальне забезпечення</t>
  </si>
  <si>
    <t>090412</t>
  </si>
  <si>
    <t xml:space="preserve">надання грошових допомог </t>
  </si>
  <si>
    <t>Інші видатки на соціальний захист населення</t>
  </si>
  <si>
    <t>150000</t>
  </si>
  <si>
    <t>250383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</si>
  <si>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</si>
  <si>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від _____________ 2008 року №____</t>
  </si>
  <si>
    <t xml:space="preserve">              Додаток 2</t>
  </si>
  <si>
    <t>160</t>
  </si>
  <si>
    <t>Головне управління промисловості та розвитку інфраструктури облдержадміністрації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</si>
  <si>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</si>
  <si>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за рахунок 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</si>
  <si>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250339</t>
  </si>
  <si>
    <t>за рахунок інших субвенцій з місцевих бюджетів</t>
  </si>
  <si>
    <t>250315</t>
  </si>
  <si>
    <t>Інші дотації</t>
  </si>
  <si>
    <t>Інші сувбенції (на ліквідацію наслідків надзвичайної ситуації)</t>
  </si>
  <si>
    <t>на ліквідацію наслідків надзвичайної ситуації</t>
  </si>
  <si>
    <t>104</t>
  </si>
  <si>
    <t>Управління культури і туризму облдержадміністрації</t>
  </si>
  <si>
    <t>110102</t>
  </si>
  <si>
    <t>Театри</t>
  </si>
  <si>
    <t>110000</t>
  </si>
  <si>
    <t>Культура і мистецтво</t>
  </si>
  <si>
    <t>020</t>
  </si>
  <si>
    <t>Управління освіти і науки облдержадміністрації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</si>
  <si>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</si>
  <si>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</si>
  <si>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</si>
  <si>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</si>
  <si>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</si>
  <si>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</si>
  <si>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</si>
  <si>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</si>
  <si>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</si>
  <si>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</si>
  <si>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</si>
  <si>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</si>
  <si>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070701</t>
  </si>
  <si>
    <t>Заклади післядипломної освіти III-IV рівнів акредитації</t>
  </si>
  <si>
    <t>070804</t>
  </si>
  <si>
    <t>Централізовані бухгалтерії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</si>
  <si>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</si>
  <si>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</si>
  <si>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</si>
  <si>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</si>
  <si>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130107</t>
  </si>
  <si>
    <t>Утримання та навчально-тренувальна робота дитячо-юнацьких спортивних шкiл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</si>
  <si>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</si>
  <si>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</si>
  <si>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</si>
  <si>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</si>
  <si>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091210</t>
  </si>
  <si>
    <t>Служби технічного нагляду за будівництвом та капітальним ремонтом</t>
  </si>
  <si>
    <t>091214</t>
  </si>
  <si>
    <t xml:space="preserve"> Інші установи та заклади </t>
  </si>
  <si>
    <t>060</t>
  </si>
  <si>
    <t>Відділ у справах сім‘ї та молоді облдержадміністрації</t>
  </si>
  <si>
    <t>091102</t>
  </si>
  <si>
    <t>Програми i заходи центрiв соцiальних служб для сім'ї, дітей та молодi</t>
  </si>
  <si>
    <t>091106</t>
  </si>
  <si>
    <t>Iншi видатки</t>
  </si>
  <si>
    <t>Обласний центр організації оздоровлення та формування здорового способу життя дітей та молоді</t>
  </si>
  <si>
    <t>Центр соціально-психологічної допомоги</t>
  </si>
  <si>
    <t>062</t>
  </si>
  <si>
    <t>Служба у справах дітей облдержадміністрації</t>
  </si>
  <si>
    <t>090700</t>
  </si>
  <si>
    <t>090701</t>
  </si>
  <si>
    <t>Центри соціально-психологічної реабілітації дітей</t>
  </si>
  <si>
    <t>Притулок для дітей</t>
  </si>
  <si>
    <t>110103</t>
  </si>
  <si>
    <t>Фiлармонiї, музичнi колективи i ансамблi та iншi мистецькі  заклади та заходи</t>
  </si>
  <si>
    <t>110201</t>
  </si>
  <si>
    <t>Бiблiотеки</t>
  </si>
  <si>
    <t>110202</t>
  </si>
  <si>
    <t>Музеї i виставки</t>
  </si>
  <si>
    <t>110203</t>
  </si>
  <si>
    <t>Заповiдники</t>
  </si>
  <si>
    <t>110204</t>
  </si>
  <si>
    <t>Палаци i будинки культури, клуби та iншi заклади клубного типу</t>
  </si>
  <si>
    <t>110502</t>
  </si>
  <si>
    <t>Iншi культурно-освiтнi заклади та заходи</t>
  </si>
  <si>
    <t>070000</t>
  </si>
  <si>
    <t>Освiта</t>
  </si>
  <si>
    <t>Фiзична культура i спорт</t>
  </si>
  <si>
    <t>150</t>
  </si>
  <si>
    <t>Відділ з питань фізичної культури і  спорту  облдержадміністрації</t>
  </si>
  <si>
    <t>130104</t>
  </si>
  <si>
    <t>Видатки на утримання центрiв з iнвалiдного спорту i реабiлiтацiйних шкiл</t>
  </si>
  <si>
    <t>130106</t>
  </si>
  <si>
    <t>Проведення заходів з нетрадиційних видів спорту і масових заходів з фізичної культури</t>
  </si>
  <si>
    <t>130203</t>
  </si>
  <si>
    <t>Утримання та навчально-тренувальна робота дитячо-юнацьких спортивних шкiл  (які підпорядковані громадським організаціям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</si>
  <si>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</si>
  <si>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 (громадська організація РОО ВФСТ "Колос" АПК України)</t>
  </si>
  <si>
    <t>080101</t>
  </si>
  <si>
    <t>Лікарні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</si>
  <si>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</si>
  <si>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</si>
  <si>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</si>
  <si>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</si>
  <si>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080207</t>
  </si>
  <si>
    <t>Будинки дитини</t>
  </si>
  <si>
    <t>080208</t>
  </si>
  <si>
    <t>Станції переливання крові</t>
  </si>
  <si>
    <t>080400</t>
  </si>
  <si>
    <t>Спеціалізовані поліклініки (в тому числі диспансери,які не мають ліжкового фонду)</t>
  </si>
  <si>
    <t>080500</t>
  </si>
  <si>
    <t>Загальні і спеціалізовані стоматологічні поліклініки</t>
  </si>
  <si>
    <t>080704</t>
  </si>
  <si>
    <t>Центри здоров‘я і заходи у сфері санітарної освіти</t>
  </si>
  <si>
    <t>081001</t>
  </si>
  <si>
    <t>Медико-соціальні експертні комісії</t>
  </si>
  <si>
    <t>081002</t>
  </si>
  <si>
    <t>Інші заходи по охороні здоров"я, в т.ч.</t>
  </si>
  <si>
    <t>обласне бюро судово-медичної експертизи</t>
  </si>
  <si>
    <t>АСУ національного реєстру</t>
  </si>
  <si>
    <t>обласний інформаційно-аналітичний центр медичної статистики</t>
  </si>
  <si>
    <t xml:space="preserve"> обласний центр реабілітації  дітей з органічними ураженнями нервової системи</t>
  </si>
  <si>
    <t>база спецмедпостачання</t>
  </si>
  <si>
    <t>цетр профілактики та боротьби зі СНІДом</t>
  </si>
  <si>
    <t>081004</t>
  </si>
  <si>
    <t>Медична бібліотека</t>
  </si>
  <si>
    <t>070601</t>
  </si>
  <si>
    <t>Вищі навчальн заклади І та ІІ рівнів акредитації</t>
  </si>
  <si>
    <t>070802</t>
  </si>
  <si>
    <t>Методична робота, iншi заходи у сфері народної освiти, в т.ч.:</t>
  </si>
  <si>
    <t>статистичні розробки, інформаційно-аналітичні збірники</t>
  </si>
  <si>
    <t>премії голови облдержадміністрації та голови обласної ради</t>
  </si>
  <si>
    <t>180409</t>
  </si>
  <si>
    <t>Внески органів влади АР Крим та органів місцевого самоврядування у статутні фонди суб"єктів підприємницької діяльності (внески у статутний фонд ОКП „Міжнародний аеропорт Рівне” )</t>
  </si>
  <si>
    <t>Інші послуги, пов'язані  з економічною діяльністю</t>
  </si>
  <si>
    <t>001</t>
  </si>
  <si>
    <t xml:space="preserve">Обласна рада </t>
  </si>
  <si>
    <t>010116</t>
  </si>
  <si>
    <t>Утримання обласної ради</t>
  </si>
  <si>
    <t>010000</t>
  </si>
  <si>
    <t>Державне управлiння</t>
  </si>
  <si>
    <t>Органи мiсцевого самоврядування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</si>
</sst>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4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 Cyr"/>
      <family val="0"/>
    </font>
    <font>
      <b/>
      <sz val="16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color indexed="10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1" xfId="18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horizontal="center" vertical="top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18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3" fontId="13" fillId="3" borderId="0" xfId="0" applyNumberFormat="1" applyFont="1" applyFill="1" applyAlignment="1">
      <alignment/>
    </xf>
    <xf numFmtId="0" fontId="30" fillId="0" borderId="2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31" fillId="0" borderId="4" xfId="0" applyNumberFormat="1" applyFont="1" applyFill="1" applyBorder="1" applyAlignment="1" applyProtection="1">
      <alignment vertical="top" wrapText="1"/>
      <protection locked="0"/>
    </xf>
    <xf numFmtId="49" fontId="13" fillId="3" borderId="4" xfId="0" applyNumberFormat="1" applyFont="1" applyFill="1" applyBorder="1" applyAlignment="1" applyProtection="1">
      <alignment vertical="top" wrapText="1"/>
      <protection locked="0"/>
    </xf>
    <xf numFmtId="49" fontId="11" fillId="0" borderId="4" xfId="0" applyNumberFormat="1" applyFont="1" applyBorder="1" applyAlignment="1" applyProtection="1">
      <alignment vertical="top" wrapText="1"/>
      <protection locked="0"/>
    </xf>
    <xf numFmtId="49" fontId="7" fillId="3" borderId="4" xfId="0" applyNumberFormat="1" applyFont="1" applyFill="1" applyBorder="1" applyAlignment="1" applyProtection="1">
      <alignment vertical="top" wrapText="1"/>
      <protection locked="0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49" fontId="25" fillId="0" borderId="4" xfId="0" applyNumberFormat="1" applyFont="1" applyFill="1" applyBorder="1" applyAlignment="1">
      <alignment vertical="top" wrapText="1"/>
    </xf>
    <xf numFmtId="49" fontId="12" fillId="3" borderId="4" xfId="0" applyNumberFormat="1" applyFont="1" applyFill="1" applyBorder="1" applyAlignment="1">
      <alignment vertical="top" wrapText="1"/>
    </xf>
    <xf numFmtId="49" fontId="31" fillId="0" borderId="4" xfId="0" applyNumberFormat="1" applyFont="1" applyFill="1" applyBorder="1" applyAlignment="1">
      <alignment vertical="top" wrapText="1"/>
    </xf>
    <xf numFmtId="0" fontId="11" fillId="0" borderId="4" xfId="0" applyFont="1" applyBorder="1" applyAlignment="1">
      <alignment vertical="center" wrapText="1"/>
    </xf>
    <xf numFmtId="49" fontId="10" fillId="3" borderId="4" xfId="0" applyNumberFormat="1" applyFont="1" applyFill="1" applyBorder="1" applyAlignment="1">
      <alignment vertical="top" wrapText="1"/>
    </xf>
    <xf numFmtId="49" fontId="25" fillId="0" borderId="3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vertical="top" wrapText="1"/>
    </xf>
    <xf numFmtId="49" fontId="32" fillId="3" borderId="10" xfId="15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" fontId="13" fillId="3" borderId="0" xfId="0" applyNumberFormat="1" applyFont="1" applyFill="1" applyAlignment="1">
      <alignment vertical="justify"/>
    </xf>
    <xf numFmtId="0" fontId="33" fillId="0" borderId="0" xfId="0" applyFont="1" applyFill="1" applyBorder="1" applyAlignment="1">
      <alignment/>
    </xf>
    <xf numFmtId="0" fontId="31" fillId="0" borderId="4" xfId="0" applyNumberFormat="1" applyFont="1" applyFill="1" applyBorder="1" applyAlignment="1" applyProtection="1">
      <alignment vertical="top" wrapText="1"/>
      <protection locked="0"/>
    </xf>
    <xf numFmtId="49" fontId="9" fillId="0" borderId="4" xfId="0" applyNumberFormat="1" applyFont="1" applyBorder="1" applyAlignment="1" applyProtection="1">
      <alignment vertical="top" wrapText="1"/>
      <protection locked="0"/>
    </xf>
    <xf numFmtId="3" fontId="26" fillId="0" borderId="11" xfId="0" applyNumberFormat="1" applyFont="1" applyFill="1" applyBorder="1" applyAlignment="1">
      <alignment horizontal="center" vertical="justify" wrapText="1"/>
    </xf>
    <xf numFmtId="3" fontId="27" fillId="0" borderId="4" xfId="0" applyNumberFormat="1" applyFont="1" applyFill="1" applyBorder="1" applyAlignment="1">
      <alignment horizontal="center" vertical="justify" wrapText="1"/>
    </xf>
    <xf numFmtId="3" fontId="29" fillId="0" borderId="4" xfId="0" applyNumberFormat="1" applyFont="1" applyFill="1" applyBorder="1" applyAlignment="1">
      <alignment horizontal="center" vertical="justify" wrapText="1"/>
    </xf>
    <xf numFmtId="49" fontId="14" fillId="0" borderId="3" xfId="0" applyNumberFormat="1" applyFont="1" applyBorder="1" applyAlignment="1">
      <alignment horizontal="center" vertical="top" wrapText="1"/>
    </xf>
    <xf numFmtId="3" fontId="26" fillId="0" borderId="4" xfId="0" applyNumberFormat="1" applyFont="1" applyFill="1" applyBorder="1" applyAlignment="1">
      <alignment horizontal="center" vertical="justify" wrapText="1"/>
    </xf>
    <xf numFmtId="3" fontId="28" fillId="0" borderId="4" xfId="0" applyNumberFormat="1" applyFont="1" applyFill="1" applyBorder="1" applyAlignment="1">
      <alignment horizontal="center" vertical="justify" wrapText="1"/>
    </xf>
    <xf numFmtId="49" fontId="13" fillId="3" borderId="3" xfId="0" applyNumberFormat="1" applyFont="1" applyFill="1" applyBorder="1" applyAlignment="1">
      <alignment horizontal="center" vertical="top" wrapText="1"/>
    </xf>
    <xf numFmtId="3" fontId="26" fillId="3" borderId="4" xfId="0" applyNumberFormat="1" applyFont="1" applyFill="1" applyBorder="1" applyAlignment="1">
      <alignment horizontal="center" vertical="justify" wrapText="1"/>
    </xf>
    <xf numFmtId="49" fontId="14" fillId="0" borderId="3" xfId="0" applyNumberFormat="1" applyFont="1" applyFill="1" applyBorder="1" applyAlignment="1">
      <alignment horizontal="center" vertical="top" wrapText="1"/>
    </xf>
    <xf numFmtId="3" fontId="27" fillId="3" borderId="4" xfId="0" applyNumberFormat="1" applyFont="1" applyFill="1" applyBorder="1" applyAlignment="1">
      <alignment horizontal="center" vertical="justify" wrapText="1"/>
    </xf>
    <xf numFmtId="3" fontId="26" fillId="3" borderId="11" xfId="0" applyNumberFormat="1" applyFont="1" applyFill="1" applyBorder="1" applyAlignment="1">
      <alignment horizontal="center" vertical="justify" wrapText="1"/>
    </xf>
    <xf numFmtId="49" fontId="13" fillId="3" borderId="3" xfId="0" applyNumberFormat="1" applyFont="1" applyFill="1" applyBorder="1" applyAlignment="1">
      <alignment horizontal="center" vertical="top" wrapText="1"/>
    </xf>
    <xf numFmtId="49" fontId="25" fillId="3" borderId="3" xfId="0" applyNumberFormat="1" applyFont="1" applyFill="1" applyBorder="1" applyAlignment="1">
      <alignment horizontal="center" vertical="top" wrapText="1"/>
    </xf>
    <xf numFmtId="49" fontId="21" fillId="3" borderId="12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" xfId="0" applyNumberFormat="1" applyFont="1" applyFill="1" applyBorder="1" applyAlignment="1">
      <alignment horizontal="center" vertical="top" wrapText="1"/>
    </xf>
    <xf numFmtId="49" fontId="22" fillId="4" borderId="12" xfId="0" applyNumberFormat="1" applyFont="1" applyFill="1" applyBorder="1" applyAlignment="1">
      <alignment horizontal="center" vertical="top" wrapText="1"/>
    </xf>
    <xf numFmtId="49" fontId="22" fillId="4" borderId="10" xfId="0" applyNumberFormat="1" applyFont="1" applyFill="1" applyBorder="1" applyAlignment="1">
      <alignment horizontal="center" vertical="top" wrapText="1"/>
    </xf>
    <xf numFmtId="49" fontId="30" fillId="3" borderId="4" xfId="0" applyNumberFormat="1" applyFont="1" applyFill="1" applyBorder="1" applyAlignment="1">
      <alignment vertical="top" wrapText="1"/>
    </xf>
    <xf numFmtId="3" fontId="7" fillId="4" borderId="4" xfId="0" applyNumberFormat="1" applyFont="1" applyFill="1" applyBorder="1" applyAlignment="1">
      <alignment horizontal="center" vertical="justify" wrapText="1"/>
    </xf>
    <xf numFmtId="3" fontId="7" fillId="4" borderId="11" xfId="0" applyNumberFormat="1" applyFont="1" applyFill="1" applyBorder="1" applyAlignment="1">
      <alignment horizontal="center" vertical="justify" wrapText="1"/>
    </xf>
    <xf numFmtId="3" fontId="7" fillId="0" borderId="4" xfId="0" applyNumberFormat="1" applyFont="1" applyFill="1" applyBorder="1" applyAlignment="1">
      <alignment horizontal="center" vertical="justify" wrapText="1"/>
    </xf>
    <xf numFmtId="3" fontId="7" fillId="0" borderId="11" xfId="0" applyNumberFormat="1" applyFont="1" applyFill="1" applyBorder="1" applyAlignment="1">
      <alignment horizontal="center" vertical="justify" wrapText="1"/>
    </xf>
    <xf numFmtId="3" fontId="11" fillId="0" borderId="4" xfId="0" applyNumberFormat="1" applyFont="1" applyFill="1" applyBorder="1" applyAlignment="1">
      <alignment horizontal="center" vertical="justify" wrapText="1"/>
    </xf>
    <xf numFmtId="3" fontId="8" fillId="4" borderId="4" xfId="0" applyNumberFormat="1" applyFont="1" applyFill="1" applyBorder="1" applyAlignment="1">
      <alignment horizontal="center" vertical="justify"/>
    </xf>
    <xf numFmtId="3" fontId="8" fillId="4" borderId="4" xfId="0" applyNumberFormat="1" applyFont="1" applyFill="1" applyBorder="1" applyAlignment="1">
      <alignment horizontal="center" vertical="justify" wrapText="1"/>
    </xf>
    <xf numFmtId="3" fontId="26" fillId="0" borderId="4" xfId="0" applyNumberFormat="1" applyFont="1" applyFill="1" applyBorder="1" applyAlignment="1">
      <alignment horizontal="center" vertical="justify" wrapText="1"/>
    </xf>
    <xf numFmtId="3" fontId="22" fillId="4" borderId="10" xfId="0" applyNumberFormat="1" applyFont="1" applyFill="1" applyBorder="1" applyAlignment="1">
      <alignment horizontal="center" vertical="justify"/>
    </xf>
    <xf numFmtId="3" fontId="22" fillId="4" borderId="13" xfId="0" applyNumberFormat="1" applyFont="1" applyFill="1" applyBorder="1" applyAlignment="1">
      <alignment horizontal="center" vertical="justify" wrapText="1"/>
    </xf>
    <xf numFmtId="3" fontId="26" fillId="0" borderId="11" xfId="0" applyNumberFormat="1" applyFont="1" applyBorder="1" applyAlignment="1">
      <alignment horizontal="center" vertical="justify" wrapText="1"/>
    </xf>
    <xf numFmtId="3" fontId="26" fillId="0" borderId="4" xfId="0" applyNumberFormat="1" applyFont="1" applyBorder="1" applyAlignment="1">
      <alignment horizontal="center" vertical="justify" wrapText="1"/>
    </xf>
    <xf numFmtId="3" fontId="26" fillId="3" borderId="4" xfId="0" applyNumberFormat="1" applyFont="1" applyFill="1" applyBorder="1" applyAlignment="1">
      <alignment horizontal="center" vertical="justify" wrapText="1"/>
    </xf>
    <xf numFmtId="3" fontId="26" fillId="3" borderId="11" xfId="0" applyNumberFormat="1" applyFont="1" applyFill="1" applyBorder="1" applyAlignment="1">
      <alignment horizontal="center" vertical="justify" wrapText="1"/>
    </xf>
    <xf numFmtId="3" fontId="27" fillId="3" borderId="11" xfId="0" applyNumberFormat="1" applyFont="1" applyFill="1" applyBorder="1" applyAlignment="1">
      <alignment horizontal="center" vertical="justify" wrapText="1"/>
    </xf>
    <xf numFmtId="3" fontId="27" fillId="0" borderId="11" xfId="0" applyNumberFormat="1" applyFont="1" applyFill="1" applyBorder="1" applyAlignment="1">
      <alignment horizontal="center" vertical="justify" wrapText="1"/>
    </xf>
    <xf numFmtId="3" fontId="28" fillId="0" borderId="4" xfId="0" applyNumberFormat="1" applyFont="1" applyFill="1" applyBorder="1" applyAlignment="1">
      <alignment horizontal="center" vertical="justify" wrapText="1"/>
    </xf>
    <xf numFmtId="3" fontId="20" fillId="3" borderId="4" xfId="0" applyNumberFormat="1" applyFont="1" applyFill="1" applyBorder="1" applyAlignment="1">
      <alignment horizontal="center" vertical="justify" wrapText="1"/>
    </xf>
    <xf numFmtId="3" fontId="35" fillId="3" borderId="4" xfId="0" applyNumberFormat="1" applyFont="1" applyFill="1" applyBorder="1" applyAlignment="1">
      <alignment horizontal="center" vertical="justify" wrapText="1"/>
    </xf>
    <xf numFmtId="3" fontId="35" fillId="0" borderId="4" xfId="0" applyNumberFormat="1" applyFont="1" applyFill="1" applyBorder="1" applyAlignment="1">
      <alignment horizontal="center" vertical="justify" wrapText="1"/>
    </xf>
    <xf numFmtId="3" fontId="27" fillId="3" borderId="4" xfId="0" applyNumberFormat="1" applyFont="1" applyFill="1" applyBorder="1" applyAlignment="1">
      <alignment horizontal="center" vertical="justify" wrapText="1"/>
    </xf>
    <xf numFmtId="3" fontId="20" fillId="3" borderId="10" xfId="0" applyNumberFormat="1" applyFont="1" applyFill="1" applyBorder="1" applyAlignment="1">
      <alignment horizontal="center" vertical="justify" wrapText="1"/>
    </xf>
    <xf numFmtId="3" fontId="20" fillId="3" borderId="13" xfId="0" applyNumberFormat="1" applyFont="1" applyFill="1" applyBorder="1" applyAlignment="1">
      <alignment horizontal="center" vertical="justify" wrapText="1"/>
    </xf>
    <xf numFmtId="0" fontId="14" fillId="0" borderId="4" xfId="19" applyNumberFormat="1" applyFont="1" applyBorder="1" applyAlignment="1">
      <alignment vertical="center" wrapText="1" readingOrder="1"/>
      <protection/>
    </xf>
    <xf numFmtId="0" fontId="31" fillId="0" borderId="4" xfId="0" applyNumberFormat="1" applyFont="1" applyFill="1" applyBorder="1" applyAlignment="1">
      <alignment vertical="top" wrapText="1"/>
    </xf>
    <xf numFmtId="3" fontId="29" fillId="3" borderId="4" xfId="0" applyNumberFormat="1" applyFont="1" applyFill="1" applyBorder="1" applyAlignment="1">
      <alignment horizontal="center" vertical="justify" wrapText="1"/>
    </xf>
    <xf numFmtId="49" fontId="36" fillId="0" borderId="4" xfId="0" applyNumberFormat="1" applyFont="1" applyFill="1" applyBorder="1" applyAlignment="1">
      <alignment vertical="top" wrapText="1"/>
    </xf>
    <xf numFmtId="3" fontId="28" fillId="3" borderId="4" xfId="0" applyNumberFormat="1" applyFont="1" applyFill="1" applyBorder="1" applyAlignment="1">
      <alignment horizontal="center" vertical="justify" wrapText="1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49" fontId="9" fillId="0" borderId="4" xfId="0" applyNumberFormat="1" applyFont="1" applyBorder="1" applyAlignment="1" applyProtection="1">
      <alignment vertical="top" wrapText="1"/>
      <protection locked="0"/>
    </xf>
    <xf numFmtId="49" fontId="36" fillId="0" borderId="4" xfId="0" applyNumberFormat="1" applyFont="1" applyBorder="1" applyAlignment="1" applyProtection="1">
      <alignment vertical="top" wrapText="1"/>
      <protection/>
    </xf>
    <xf numFmtId="49" fontId="14" fillId="0" borderId="14" xfId="0" applyNumberFormat="1" applyFont="1" applyBorder="1" applyAlignment="1">
      <alignment horizontal="center" vertical="top" wrapText="1"/>
    </xf>
    <xf numFmtId="3" fontId="26" fillId="0" borderId="11" xfId="0" applyNumberFormat="1" applyFont="1" applyFill="1" applyBorder="1" applyAlignment="1">
      <alignment horizontal="center" vertical="justify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49" fontId="36" fillId="0" borderId="4" xfId="0" applyNumberFormat="1" applyFont="1" applyBorder="1" applyAlignment="1" applyProtection="1">
      <alignment vertical="top" wrapText="1"/>
      <protection locked="0"/>
    </xf>
    <xf numFmtId="49" fontId="36" fillId="0" borderId="4" xfId="0" applyNumberFormat="1" applyFont="1" applyFill="1" applyBorder="1" applyAlignment="1">
      <alignment vertical="top" wrapText="1"/>
    </xf>
    <xf numFmtId="49" fontId="36" fillId="0" borderId="4" xfId="0" applyNumberFormat="1" applyFont="1" applyBorder="1" applyAlignment="1" applyProtection="1">
      <alignment vertical="top" wrapText="1"/>
      <protection locked="0"/>
    </xf>
    <xf numFmtId="49" fontId="9" fillId="0" borderId="4" xfId="0" applyNumberFormat="1" applyFont="1" applyFill="1" applyBorder="1" applyAlignment="1">
      <alignment vertical="top" wrapText="1"/>
    </xf>
    <xf numFmtId="3" fontId="8" fillId="4" borderId="11" xfId="0" applyNumberFormat="1" applyFont="1" applyFill="1" applyBorder="1" applyAlignment="1">
      <alignment horizontal="center" vertical="justify" wrapText="1"/>
    </xf>
    <xf numFmtId="49" fontId="37" fillId="3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Border="1" applyAlignment="1" applyProtection="1">
      <alignment vertical="top" wrapText="1"/>
      <protection locked="0"/>
    </xf>
    <xf numFmtId="49" fontId="9" fillId="0" borderId="4" xfId="0" applyNumberFormat="1" applyFont="1" applyFill="1" applyBorder="1" applyAlignment="1" applyProtection="1">
      <alignment vertical="top" wrapText="1"/>
      <protection locked="0"/>
    </xf>
    <xf numFmtId="49" fontId="14" fillId="0" borderId="3" xfId="0" applyNumberFormat="1" applyFont="1" applyBorder="1" applyAlignment="1">
      <alignment horizontal="center" vertical="justify" wrapText="1"/>
    </xf>
    <xf numFmtId="0" fontId="11" fillId="0" borderId="4" xfId="0" applyFont="1" applyBorder="1" applyAlignment="1">
      <alignment horizontal="left" vertical="justify" wrapText="1"/>
    </xf>
    <xf numFmtId="49" fontId="14" fillId="0" borderId="18" xfId="0" applyNumberFormat="1" applyFont="1" applyBorder="1" applyAlignment="1">
      <alignment horizontal="center" vertical="top" wrapText="1"/>
    </xf>
    <xf numFmtId="3" fontId="26" fillId="0" borderId="19" xfId="0" applyNumberFormat="1" applyFont="1" applyFill="1" applyBorder="1" applyAlignment="1">
      <alignment horizontal="center" vertical="justify" wrapText="1"/>
    </xf>
    <xf numFmtId="49" fontId="13" fillId="3" borderId="1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Border="1" applyAlignment="1" applyProtection="1">
      <alignment vertical="top" wrapText="1"/>
      <protection locked="0"/>
    </xf>
    <xf numFmtId="3" fontId="26" fillId="3" borderId="19" xfId="0" applyNumberFormat="1" applyFont="1" applyFill="1" applyBorder="1" applyAlignment="1">
      <alignment horizontal="center" vertical="justify" wrapText="1"/>
    </xf>
    <xf numFmtId="49" fontId="38" fillId="3" borderId="4" xfId="0" applyNumberFormat="1" applyFont="1" applyFill="1" applyBorder="1" applyAlignment="1">
      <alignment vertical="top" wrapText="1"/>
    </xf>
    <xf numFmtId="1" fontId="7" fillId="4" borderId="3" xfId="0" applyNumberFormat="1" applyFont="1" applyFill="1" applyBorder="1" applyAlignment="1">
      <alignment horizontal="center" vertical="top" wrapText="1"/>
    </xf>
    <xf numFmtId="3" fontId="7" fillId="4" borderId="4" xfId="0" applyNumberFormat="1" applyFont="1" applyFill="1" applyBorder="1" applyAlignment="1">
      <alignment horizontal="left" vertical="top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textRotation="255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49" fontId="30" fillId="0" borderId="27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textRotation="255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49" fontId="10" fillId="4" borderId="30" xfId="0" applyNumberFormat="1" applyFont="1" applyFill="1" applyBorder="1" applyAlignment="1">
      <alignment horizontal="center" vertical="top" wrapText="1"/>
    </xf>
    <xf numFmtId="49" fontId="10" fillId="4" borderId="31" xfId="0" applyNumberFormat="1" applyFont="1" applyFill="1" applyBorder="1" applyAlignment="1">
      <alignment vertical="top" wrapText="1"/>
    </xf>
    <xf numFmtId="3" fontId="7" fillId="4" borderId="31" xfId="0" applyNumberFormat="1" applyFont="1" applyFill="1" applyBorder="1" applyAlignment="1">
      <alignment horizontal="center" vertical="justify" wrapText="1"/>
    </xf>
    <xf numFmtId="3" fontId="7" fillId="4" borderId="32" xfId="0" applyNumberFormat="1" applyFont="1" applyFill="1" applyBorder="1" applyAlignment="1">
      <alignment horizontal="center" vertical="justify" wrapText="1"/>
    </xf>
    <xf numFmtId="3" fontId="0" fillId="3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26" fillId="3" borderId="4" xfId="0" applyNumberFormat="1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3" fontId="26" fillId="3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39" fillId="4" borderId="4" xfId="0" applyNumberFormat="1" applyFont="1" applyFill="1" applyBorder="1" applyAlignment="1">
      <alignment horizontal="center" vertical="top" wrapText="1"/>
    </xf>
    <xf numFmtId="3" fontId="26" fillId="0" borderId="31" xfId="0" applyNumberFormat="1" applyFont="1" applyFill="1" applyBorder="1" applyAlignment="1">
      <alignment horizontal="center" vertical="center" wrapText="1"/>
    </xf>
    <xf numFmtId="3" fontId="28" fillId="0" borderId="31" xfId="0" applyNumberFormat="1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495300</xdr:colOff>
      <xdr:row>0</xdr:row>
      <xdr:rowOff>66675</xdr:rowOff>
    </xdr:from>
    <xdr:ext cx="2847975" cy="1085850"/>
    <xdr:sp>
      <xdr:nvSpPr>
        <xdr:cNvPr id="1" name="TextBox 6"/>
        <xdr:cNvSpPr txBox="1">
          <a:spLocks noChangeArrowheads="1"/>
        </xdr:cNvSpPr>
      </xdr:nvSpPr>
      <xdr:spPr>
        <a:xfrm>
          <a:off x="10248900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     Додаток 3
до рішення Рівненської обласної  ради
від  _____________ 2008  року № _______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02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495300</xdr:colOff>
      <xdr:row>1</xdr:row>
      <xdr:rowOff>1209675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14375"/>
          <a:ext cx="9077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Зміни розподілу видатків обласного бюджету на 2008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619250"/>
          <a:ext cx="1212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7">
          <cell r="C27">
            <v>15639430</v>
          </cell>
          <cell r="D27">
            <v>24290330</v>
          </cell>
          <cell r="E27">
            <v>5186630</v>
          </cell>
          <cell r="F27">
            <v>39929760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5"/>
  <sheetViews>
    <sheetView showZeros="0" view="pageBreakPreview" zoomScaleSheetLayoutView="100" workbookViewId="0" topLeftCell="A3">
      <pane xSplit="2" ySplit="3" topLeftCell="C79" activePane="bottomRight" state="frozen"/>
      <selection pane="topLeft" activeCell="A3" sqref="A3"/>
      <selection pane="topRight" activeCell="C3" sqref="C3"/>
      <selection pane="bottomLeft" activeCell="A6" sqref="A6"/>
      <selection pane="bottomRight" activeCell="R82" sqref="R82"/>
    </sheetView>
  </sheetViews>
  <sheetFormatPr defaultColWidth="9.33203125" defaultRowHeight="12.75"/>
  <cols>
    <col min="1" max="1" width="12" style="18" customWidth="1"/>
    <col min="2" max="2" width="40.83203125" style="13" customWidth="1"/>
    <col min="3" max="3" width="18.83203125" style="1" customWidth="1"/>
    <col min="4" max="4" width="16.16015625" style="0" customWidth="1"/>
    <col min="5" max="5" width="14.5" style="0" customWidth="1"/>
    <col min="6" max="6" width="15.33203125" style="0" customWidth="1"/>
    <col min="7" max="7" width="18.16015625" style="0" customWidth="1"/>
    <col min="8" max="8" width="17.16015625" style="5" customWidth="1"/>
    <col min="9" max="9" width="17.66015625" style="0" customWidth="1"/>
    <col min="10" max="10" width="8.66015625" style="0" customWidth="1"/>
    <col min="11" max="11" width="14.5" style="0" customWidth="1"/>
    <col min="12" max="12" width="16.16015625" style="0" customWidth="1"/>
    <col min="13" max="13" width="15.16015625" style="0" customWidth="1"/>
    <col min="14" max="14" width="21.16015625" style="1" customWidth="1"/>
    <col min="15" max="15" width="17.33203125" style="0" customWidth="1"/>
  </cols>
  <sheetData>
    <row r="1" spans="1:3" ht="12.75">
      <c r="A1" s="39"/>
      <c r="B1" s="38"/>
      <c r="C1" s="40"/>
    </row>
    <row r="2" spans="1:14" ht="95.25" customHeight="1" thickBot="1">
      <c r="A2" s="15"/>
      <c r="B2" s="38"/>
      <c r="N2" s="14" t="s">
        <v>27</v>
      </c>
    </row>
    <row r="3" spans="1:14" ht="49.5" customHeight="1" thickBot="1">
      <c r="A3" s="50" t="s">
        <v>17</v>
      </c>
      <c r="B3" s="50" t="s">
        <v>10</v>
      </c>
      <c r="C3" s="168" t="s">
        <v>5</v>
      </c>
      <c r="D3" s="168"/>
      <c r="E3" s="168"/>
      <c r="F3" s="168"/>
      <c r="G3" s="168"/>
      <c r="H3" s="169" t="s">
        <v>7</v>
      </c>
      <c r="I3" s="170"/>
      <c r="J3" s="170"/>
      <c r="K3" s="170"/>
      <c r="L3" s="170"/>
      <c r="M3" s="171"/>
      <c r="N3" s="163" t="s">
        <v>3</v>
      </c>
    </row>
    <row r="4" spans="1:14" ht="15" thickBot="1">
      <c r="A4" s="160" t="s">
        <v>16</v>
      </c>
      <c r="B4" s="160" t="s">
        <v>18</v>
      </c>
      <c r="C4" s="166" t="s">
        <v>6</v>
      </c>
      <c r="D4" s="167" t="s">
        <v>29</v>
      </c>
      <c r="E4" s="166" t="s">
        <v>9</v>
      </c>
      <c r="F4" s="166"/>
      <c r="G4" s="167" t="s">
        <v>32</v>
      </c>
      <c r="H4" s="166" t="s">
        <v>6</v>
      </c>
      <c r="I4" s="167" t="s">
        <v>29</v>
      </c>
      <c r="J4" s="166" t="s">
        <v>9</v>
      </c>
      <c r="K4" s="166"/>
      <c r="L4" s="167" t="s">
        <v>32</v>
      </c>
      <c r="M4" s="172" t="s">
        <v>33</v>
      </c>
      <c r="N4" s="164"/>
    </row>
    <row r="5" spans="1:14" ht="57.75" thickBot="1">
      <c r="A5" s="161"/>
      <c r="B5" s="161"/>
      <c r="C5" s="166"/>
      <c r="D5" s="167"/>
      <c r="E5" s="52" t="s">
        <v>30</v>
      </c>
      <c r="F5" s="52" t="s">
        <v>31</v>
      </c>
      <c r="G5" s="167"/>
      <c r="H5" s="166"/>
      <c r="I5" s="167"/>
      <c r="J5" s="52" t="s">
        <v>30</v>
      </c>
      <c r="K5" s="52" t="s">
        <v>31</v>
      </c>
      <c r="L5" s="167"/>
      <c r="M5" s="173"/>
      <c r="N5" s="165"/>
    </row>
    <row r="6" spans="1:14" ht="13.5">
      <c r="A6" s="56">
        <v>1</v>
      </c>
      <c r="B6" s="57">
        <v>2</v>
      </c>
      <c r="C6" s="58">
        <v>3</v>
      </c>
      <c r="D6" s="59">
        <v>4</v>
      </c>
      <c r="E6" s="59">
        <v>5</v>
      </c>
      <c r="F6" s="59">
        <v>6</v>
      </c>
      <c r="G6" s="59">
        <v>7</v>
      </c>
      <c r="H6" s="60">
        <v>8</v>
      </c>
      <c r="I6" s="59">
        <v>9</v>
      </c>
      <c r="J6" s="59">
        <v>10</v>
      </c>
      <c r="K6" s="59">
        <v>11</v>
      </c>
      <c r="L6" s="59">
        <v>12</v>
      </c>
      <c r="M6" s="61">
        <v>13</v>
      </c>
      <c r="N6" s="62" t="s">
        <v>34</v>
      </c>
    </row>
    <row r="7" spans="1:14" ht="16.5">
      <c r="A7" s="146" t="s">
        <v>187</v>
      </c>
      <c r="B7" s="71" t="s">
        <v>188</v>
      </c>
      <c r="C7" s="193">
        <f>D7+G7</f>
        <v>100000</v>
      </c>
      <c r="D7" s="193">
        <f>D8</f>
        <v>100000</v>
      </c>
      <c r="E7" s="190">
        <f aca="true" t="shared" si="0" ref="E7:M7">E8</f>
        <v>0</v>
      </c>
      <c r="F7" s="190">
        <f t="shared" si="0"/>
        <v>0</v>
      </c>
      <c r="G7" s="190">
        <f t="shared" si="0"/>
        <v>0</v>
      </c>
      <c r="H7" s="190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90">
        <f t="shared" si="0"/>
        <v>0</v>
      </c>
      <c r="N7" s="195">
        <f>C7+H7</f>
        <v>100000</v>
      </c>
    </row>
    <row r="8" spans="1:14" ht="16.5">
      <c r="A8" s="87" t="s">
        <v>189</v>
      </c>
      <c r="B8" s="128" t="s">
        <v>190</v>
      </c>
      <c r="C8" s="194">
        <f>D8+G8</f>
        <v>100000</v>
      </c>
      <c r="D8" s="89">
        <v>100000</v>
      </c>
      <c r="E8" s="192"/>
      <c r="F8" s="192"/>
      <c r="G8" s="192"/>
      <c r="H8" s="191"/>
      <c r="I8" s="192"/>
      <c r="J8" s="192"/>
      <c r="K8" s="192"/>
      <c r="L8" s="192"/>
      <c r="M8" s="192"/>
      <c r="N8" s="196">
        <f>C8+H8</f>
        <v>100000</v>
      </c>
    </row>
    <row r="9" spans="1:15" ht="31.5">
      <c r="A9" s="90" t="s">
        <v>79</v>
      </c>
      <c r="B9" s="130" t="s">
        <v>80</v>
      </c>
      <c r="C9" s="91">
        <f aca="true" t="shared" si="1" ref="C9:C23">D9+G9</f>
        <v>967400</v>
      </c>
      <c r="D9" s="91">
        <f>D10+D11+D12+D13+D14+D15+D16+D20+D21+D22+D23+D17</f>
        <v>967400</v>
      </c>
      <c r="E9" s="91">
        <f aca="true" t="shared" si="2" ref="E9:M9">E10+E11+E12+E13+E14+E15+E16+E20+E21+E22+E23</f>
        <v>711500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15">
        <f>C9+H9</f>
        <v>967400</v>
      </c>
      <c r="O9" s="80">
        <f aca="true" t="shared" si="3" ref="O9:O23">C9+H9</f>
        <v>967400</v>
      </c>
    </row>
    <row r="10" spans="1:15" ht="45">
      <c r="A10" s="87" t="s">
        <v>81</v>
      </c>
      <c r="B10" s="131" t="s">
        <v>82</v>
      </c>
      <c r="C10" s="88">
        <f t="shared" si="1"/>
        <v>125980</v>
      </c>
      <c r="D10" s="89">
        <v>125980</v>
      </c>
      <c r="E10" s="89">
        <v>92500</v>
      </c>
      <c r="F10" s="89"/>
      <c r="G10" s="89"/>
      <c r="H10" s="89"/>
      <c r="I10" s="89"/>
      <c r="J10" s="89"/>
      <c r="K10" s="89"/>
      <c r="L10" s="89"/>
      <c r="M10" s="89"/>
      <c r="N10" s="134">
        <f aca="true" t="shared" si="4" ref="N10:N23">C10+H10</f>
        <v>125980</v>
      </c>
      <c r="O10" s="80">
        <f t="shared" si="3"/>
        <v>125980</v>
      </c>
    </row>
    <row r="11" spans="1:15" ht="45">
      <c r="A11" s="87" t="s">
        <v>83</v>
      </c>
      <c r="B11" s="131" t="s">
        <v>84</v>
      </c>
      <c r="C11" s="88">
        <f t="shared" si="1"/>
        <v>39080</v>
      </c>
      <c r="D11" s="89">
        <v>39080</v>
      </c>
      <c r="E11" s="89">
        <v>28700</v>
      </c>
      <c r="F11" s="89"/>
      <c r="G11" s="89"/>
      <c r="H11" s="89"/>
      <c r="I11" s="89"/>
      <c r="J11" s="89"/>
      <c r="K11" s="89"/>
      <c r="L11" s="89"/>
      <c r="M11" s="89"/>
      <c r="N11" s="134">
        <f t="shared" si="4"/>
        <v>39080</v>
      </c>
      <c r="O11" s="80">
        <f t="shared" si="3"/>
        <v>39080</v>
      </c>
    </row>
    <row r="12" spans="1:15" ht="32.25" customHeight="1">
      <c r="A12" s="87" t="s">
        <v>85</v>
      </c>
      <c r="B12" s="132" t="s">
        <v>86</v>
      </c>
      <c r="C12" s="88">
        <f t="shared" si="1"/>
        <v>67080</v>
      </c>
      <c r="D12" s="89">
        <v>67080</v>
      </c>
      <c r="E12" s="89">
        <v>49300</v>
      </c>
      <c r="F12" s="89"/>
      <c r="G12" s="89"/>
      <c r="H12" s="89"/>
      <c r="I12" s="89"/>
      <c r="J12" s="89"/>
      <c r="K12" s="89"/>
      <c r="L12" s="89"/>
      <c r="M12" s="89"/>
      <c r="N12" s="134">
        <f t="shared" si="4"/>
        <v>67080</v>
      </c>
      <c r="O12" s="80">
        <f t="shared" si="3"/>
        <v>67080</v>
      </c>
    </row>
    <row r="13" spans="1:15" ht="60">
      <c r="A13" s="87" t="s">
        <v>87</v>
      </c>
      <c r="B13" s="131" t="s">
        <v>88</v>
      </c>
      <c r="C13" s="88">
        <f t="shared" si="1"/>
        <v>493850</v>
      </c>
      <c r="D13" s="89">
        <v>493850</v>
      </c>
      <c r="E13" s="89">
        <v>362600</v>
      </c>
      <c r="F13" s="89"/>
      <c r="G13" s="89"/>
      <c r="H13" s="89"/>
      <c r="I13" s="89"/>
      <c r="J13" s="89"/>
      <c r="K13" s="89"/>
      <c r="L13" s="89"/>
      <c r="M13" s="89"/>
      <c r="N13" s="134">
        <f t="shared" si="4"/>
        <v>493850</v>
      </c>
      <c r="O13" s="80">
        <f t="shared" si="3"/>
        <v>493850</v>
      </c>
    </row>
    <row r="14" spans="1:15" ht="120">
      <c r="A14" s="87" t="s">
        <v>89</v>
      </c>
      <c r="B14" s="131" t="s">
        <v>90</v>
      </c>
      <c r="C14" s="88">
        <f t="shared" si="1"/>
        <v>67690</v>
      </c>
      <c r="D14" s="89">
        <v>67690</v>
      </c>
      <c r="E14" s="89">
        <v>50500</v>
      </c>
      <c r="F14" s="89"/>
      <c r="G14" s="89"/>
      <c r="H14" s="89"/>
      <c r="I14" s="89"/>
      <c r="J14" s="89"/>
      <c r="K14" s="89"/>
      <c r="L14" s="89"/>
      <c r="M14" s="89"/>
      <c r="N14" s="134">
        <f t="shared" si="4"/>
        <v>67690</v>
      </c>
      <c r="O14" s="80">
        <f t="shared" si="3"/>
        <v>67690</v>
      </c>
    </row>
    <row r="15" spans="1:15" ht="30">
      <c r="A15" s="87" t="s">
        <v>91</v>
      </c>
      <c r="B15" s="131" t="s">
        <v>92</v>
      </c>
      <c r="C15" s="88">
        <f t="shared" si="1"/>
        <v>55020</v>
      </c>
      <c r="D15" s="89">
        <v>55020</v>
      </c>
      <c r="E15" s="89">
        <v>40400</v>
      </c>
      <c r="F15" s="89"/>
      <c r="G15" s="89"/>
      <c r="H15" s="89"/>
      <c r="I15" s="89"/>
      <c r="J15" s="89"/>
      <c r="K15" s="89"/>
      <c r="L15" s="89"/>
      <c r="M15" s="89"/>
      <c r="N15" s="134">
        <f t="shared" si="4"/>
        <v>55020</v>
      </c>
      <c r="O15" s="80">
        <f t="shared" si="3"/>
        <v>55020</v>
      </c>
    </row>
    <row r="16" spans="1:15" ht="30">
      <c r="A16" s="87" t="s">
        <v>93</v>
      </c>
      <c r="B16" s="131" t="s">
        <v>94</v>
      </c>
      <c r="C16" s="88">
        <f t="shared" si="1"/>
        <v>84530</v>
      </c>
      <c r="D16" s="89">
        <v>84530</v>
      </c>
      <c r="E16" s="89">
        <v>62400</v>
      </c>
      <c r="F16" s="89"/>
      <c r="G16" s="89"/>
      <c r="H16" s="89"/>
      <c r="I16" s="89"/>
      <c r="J16" s="89"/>
      <c r="K16" s="89"/>
      <c r="L16" s="89"/>
      <c r="M16" s="89"/>
      <c r="N16" s="134">
        <f t="shared" si="4"/>
        <v>84530</v>
      </c>
      <c r="O16" s="80">
        <f t="shared" si="3"/>
        <v>84530</v>
      </c>
    </row>
    <row r="17" spans="1:15" ht="30">
      <c r="A17" s="133" t="s">
        <v>180</v>
      </c>
      <c r="B17" s="131" t="s">
        <v>181</v>
      </c>
      <c r="C17" s="152">
        <f t="shared" si="1"/>
        <v>0</v>
      </c>
      <c r="D17" s="89">
        <f>D18+D19</f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134">
        <f t="shared" si="4"/>
        <v>0</v>
      </c>
      <c r="O17" s="80"/>
    </row>
    <row r="18" spans="1:15" ht="30">
      <c r="A18" s="133"/>
      <c r="B18" s="131" t="s">
        <v>182</v>
      </c>
      <c r="C18" s="152">
        <f t="shared" si="1"/>
        <v>-5900</v>
      </c>
      <c r="D18" s="89">
        <v>-5900</v>
      </c>
      <c r="E18" s="89"/>
      <c r="F18" s="89"/>
      <c r="G18" s="89"/>
      <c r="H18" s="89"/>
      <c r="I18" s="89"/>
      <c r="J18" s="89"/>
      <c r="K18" s="89"/>
      <c r="L18" s="89"/>
      <c r="M18" s="89"/>
      <c r="N18" s="134">
        <f t="shared" si="4"/>
        <v>-5900</v>
      </c>
      <c r="O18" s="80"/>
    </row>
    <row r="19" spans="1:15" ht="30">
      <c r="A19" s="151"/>
      <c r="B19" s="131" t="s">
        <v>183</v>
      </c>
      <c r="C19" s="152">
        <f t="shared" si="1"/>
        <v>5900</v>
      </c>
      <c r="D19" s="89">
        <v>5900</v>
      </c>
      <c r="E19" s="89"/>
      <c r="F19" s="89"/>
      <c r="G19" s="89"/>
      <c r="H19" s="89"/>
      <c r="I19" s="89"/>
      <c r="J19" s="89"/>
      <c r="K19" s="89"/>
      <c r="L19" s="89"/>
      <c r="M19" s="89"/>
      <c r="N19" s="134">
        <f t="shared" si="4"/>
        <v>5900</v>
      </c>
      <c r="O19" s="80"/>
    </row>
    <row r="20" spans="1:15" ht="17.25" customHeight="1">
      <c r="A20" s="87" t="s">
        <v>95</v>
      </c>
      <c r="B20" s="131" t="s">
        <v>96</v>
      </c>
      <c r="C20" s="88">
        <f t="shared" si="1"/>
        <v>6810</v>
      </c>
      <c r="D20" s="89">
        <v>6810</v>
      </c>
      <c r="E20" s="89">
        <v>5000</v>
      </c>
      <c r="F20" s="89"/>
      <c r="G20" s="89"/>
      <c r="H20" s="89"/>
      <c r="I20" s="89"/>
      <c r="J20" s="89"/>
      <c r="K20" s="89"/>
      <c r="L20" s="89"/>
      <c r="M20" s="89"/>
      <c r="N20" s="134">
        <f t="shared" si="4"/>
        <v>6810</v>
      </c>
      <c r="O20" s="80">
        <f t="shared" si="3"/>
        <v>6810</v>
      </c>
    </row>
    <row r="21" spans="1:15" ht="35.25" customHeight="1">
      <c r="A21" s="87" t="s">
        <v>97</v>
      </c>
      <c r="B21" s="131" t="s">
        <v>98</v>
      </c>
      <c r="C21" s="88">
        <f t="shared" si="1"/>
        <v>4490</v>
      </c>
      <c r="D21" s="89">
        <v>4490</v>
      </c>
      <c r="E21" s="89">
        <v>3300</v>
      </c>
      <c r="F21" s="89"/>
      <c r="G21" s="89"/>
      <c r="H21" s="89"/>
      <c r="I21" s="89"/>
      <c r="J21" s="89"/>
      <c r="K21" s="89"/>
      <c r="L21" s="89"/>
      <c r="M21" s="89"/>
      <c r="N21" s="134">
        <f t="shared" si="4"/>
        <v>4490</v>
      </c>
      <c r="O21" s="80">
        <f t="shared" si="3"/>
        <v>4490</v>
      </c>
    </row>
    <row r="22" spans="1:15" ht="22.5" customHeight="1">
      <c r="A22" s="149" t="s">
        <v>99</v>
      </c>
      <c r="B22" s="150" t="s">
        <v>100</v>
      </c>
      <c r="C22" s="88">
        <f t="shared" si="1"/>
        <v>4080</v>
      </c>
      <c r="D22" s="89">
        <v>4080</v>
      </c>
      <c r="E22" s="89">
        <v>3000</v>
      </c>
      <c r="F22" s="89"/>
      <c r="G22" s="89"/>
      <c r="H22" s="89"/>
      <c r="I22" s="89"/>
      <c r="J22" s="89"/>
      <c r="K22" s="89"/>
      <c r="L22" s="89"/>
      <c r="M22" s="89"/>
      <c r="N22" s="134">
        <f t="shared" si="4"/>
        <v>4080</v>
      </c>
      <c r="O22" s="80">
        <f t="shared" si="3"/>
        <v>4080</v>
      </c>
    </row>
    <row r="23" spans="1:15" ht="45.75" customHeight="1">
      <c r="A23" s="87" t="s">
        <v>101</v>
      </c>
      <c r="B23" s="128" t="s">
        <v>102</v>
      </c>
      <c r="C23" s="88">
        <f t="shared" si="1"/>
        <v>18790</v>
      </c>
      <c r="D23" s="89">
        <v>18790</v>
      </c>
      <c r="E23" s="89">
        <v>13800</v>
      </c>
      <c r="F23" s="89"/>
      <c r="G23" s="89"/>
      <c r="H23" s="89"/>
      <c r="I23" s="89"/>
      <c r="J23" s="89"/>
      <c r="K23" s="89"/>
      <c r="L23" s="89"/>
      <c r="M23" s="89"/>
      <c r="N23" s="134">
        <f t="shared" si="4"/>
        <v>18790</v>
      </c>
      <c r="O23" s="80">
        <f t="shared" si="3"/>
        <v>18790</v>
      </c>
    </row>
    <row r="24" spans="1:15" s="43" customFormat="1" ht="31.5">
      <c r="A24" s="90" t="s">
        <v>20</v>
      </c>
      <c r="B24" s="66" t="s">
        <v>36</v>
      </c>
      <c r="C24" s="91">
        <f aca="true" t="shared" si="5" ref="C24:C77">D24+G24</f>
        <v>2800000</v>
      </c>
      <c r="D24" s="93">
        <f aca="true" t="shared" si="6" ref="D24:M24">D25+D26+D27+D28+D29+D30+D31+D32+D33+D34+D35+D36+D43+D44</f>
        <v>2820000</v>
      </c>
      <c r="E24" s="93">
        <f t="shared" si="6"/>
        <v>1988800</v>
      </c>
      <c r="F24" s="93">
        <f t="shared" si="6"/>
        <v>0</v>
      </c>
      <c r="G24" s="93">
        <f t="shared" si="6"/>
        <v>-20000</v>
      </c>
      <c r="H24" s="93">
        <f t="shared" si="6"/>
        <v>0</v>
      </c>
      <c r="I24" s="93">
        <f t="shared" si="6"/>
        <v>0</v>
      </c>
      <c r="J24" s="93">
        <f t="shared" si="6"/>
        <v>0</v>
      </c>
      <c r="K24" s="93">
        <f t="shared" si="6"/>
        <v>0</v>
      </c>
      <c r="L24" s="93">
        <f t="shared" si="6"/>
        <v>0</v>
      </c>
      <c r="M24" s="93">
        <f t="shared" si="6"/>
        <v>0</v>
      </c>
      <c r="N24" s="94">
        <f>SUM(H24,C24)</f>
        <v>2800000</v>
      </c>
      <c r="O24" s="80">
        <f>C24+H24</f>
        <v>2800000</v>
      </c>
    </row>
    <row r="25" spans="1:15" s="43" customFormat="1" ht="30">
      <c r="A25" s="87" t="s">
        <v>178</v>
      </c>
      <c r="B25" s="147" t="s">
        <v>179</v>
      </c>
      <c r="C25" s="88">
        <f t="shared" si="5"/>
        <v>111600</v>
      </c>
      <c r="D25" s="86">
        <v>111600</v>
      </c>
      <c r="E25" s="85"/>
      <c r="F25" s="85"/>
      <c r="G25" s="89"/>
      <c r="H25" s="85"/>
      <c r="I25" s="85"/>
      <c r="J25" s="85"/>
      <c r="K25" s="85"/>
      <c r="L25" s="85"/>
      <c r="M25" s="85"/>
      <c r="N25" s="112">
        <f>SUM(H25,C25)</f>
        <v>111600</v>
      </c>
      <c r="O25" s="80">
        <f aca="true" t="shared" si="7" ref="O25:O89">C25+H25</f>
        <v>111600</v>
      </c>
    </row>
    <row r="26" spans="1:15" s="43" customFormat="1" ht="16.5">
      <c r="A26" s="87" t="s">
        <v>150</v>
      </c>
      <c r="B26" s="148" t="s">
        <v>151</v>
      </c>
      <c r="C26" s="88">
        <f t="shared" si="5"/>
        <v>851300</v>
      </c>
      <c r="D26" s="86">
        <v>851300</v>
      </c>
      <c r="E26" s="86">
        <v>625000</v>
      </c>
      <c r="F26" s="85"/>
      <c r="G26" s="89"/>
      <c r="H26" s="85"/>
      <c r="I26" s="85"/>
      <c r="J26" s="85"/>
      <c r="K26" s="85"/>
      <c r="L26" s="85"/>
      <c r="M26" s="85"/>
      <c r="N26" s="112">
        <f>SUM(H26,C26)</f>
        <v>851300</v>
      </c>
      <c r="O26" s="80">
        <f t="shared" si="7"/>
        <v>851300</v>
      </c>
    </row>
    <row r="27" spans="1:15" ht="31.5" customHeight="1">
      <c r="A27" s="87" t="s">
        <v>2</v>
      </c>
      <c r="B27" s="67" t="s">
        <v>4</v>
      </c>
      <c r="C27" s="88">
        <f t="shared" si="5"/>
        <v>1429200</v>
      </c>
      <c r="D27" s="89">
        <v>1449200</v>
      </c>
      <c r="E27" s="89">
        <v>1063900</v>
      </c>
      <c r="F27" s="89"/>
      <c r="G27" s="89">
        <v>-20000</v>
      </c>
      <c r="H27" s="113">
        <f>SUM(I27,L27)</f>
        <v>0</v>
      </c>
      <c r="I27" s="89"/>
      <c r="J27" s="89"/>
      <c r="K27" s="89"/>
      <c r="L27" s="89"/>
      <c r="M27" s="109"/>
      <c r="N27" s="112">
        <f>SUM(H27,C27)</f>
        <v>1429200</v>
      </c>
      <c r="O27" s="80">
        <f t="shared" si="7"/>
        <v>1429200</v>
      </c>
    </row>
    <row r="28" spans="1:15" ht="16.5">
      <c r="A28" s="87" t="s">
        <v>152</v>
      </c>
      <c r="B28" s="147" t="s">
        <v>153</v>
      </c>
      <c r="C28" s="88">
        <f t="shared" si="5"/>
        <v>109000</v>
      </c>
      <c r="D28" s="89">
        <v>109000</v>
      </c>
      <c r="E28" s="89">
        <v>80000</v>
      </c>
      <c r="F28" s="89"/>
      <c r="G28" s="89"/>
      <c r="H28" s="113"/>
      <c r="I28" s="89"/>
      <c r="J28" s="89"/>
      <c r="K28" s="89"/>
      <c r="L28" s="89"/>
      <c r="M28" s="109"/>
      <c r="N28" s="112">
        <f aca="true" t="shared" si="8" ref="N28:N44">SUM(H28,C28)</f>
        <v>109000</v>
      </c>
      <c r="O28" s="80">
        <f t="shared" si="7"/>
        <v>109000</v>
      </c>
    </row>
    <row r="29" spans="1:15" ht="30">
      <c r="A29" s="87" t="s">
        <v>154</v>
      </c>
      <c r="B29" s="147" t="s">
        <v>155</v>
      </c>
      <c r="C29" s="88">
        <f t="shared" si="5"/>
        <v>11200</v>
      </c>
      <c r="D29" s="89">
        <v>11200</v>
      </c>
      <c r="E29" s="89">
        <v>8200</v>
      </c>
      <c r="F29" s="89"/>
      <c r="G29" s="89"/>
      <c r="H29" s="113"/>
      <c r="I29" s="89"/>
      <c r="J29" s="89"/>
      <c r="K29" s="89"/>
      <c r="L29" s="89"/>
      <c r="M29" s="109"/>
      <c r="N29" s="112">
        <f t="shared" si="8"/>
        <v>11200</v>
      </c>
      <c r="O29" s="80">
        <f t="shared" si="7"/>
        <v>11200</v>
      </c>
    </row>
    <row r="30" spans="1:15" ht="16.5">
      <c r="A30" s="87" t="s">
        <v>156</v>
      </c>
      <c r="B30" s="147" t="s">
        <v>157</v>
      </c>
      <c r="C30" s="88">
        <f t="shared" si="5"/>
        <v>81700</v>
      </c>
      <c r="D30" s="89">
        <v>81700</v>
      </c>
      <c r="E30" s="89">
        <v>60000</v>
      </c>
      <c r="F30" s="89"/>
      <c r="G30" s="89"/>
      <c r="H30" s="113"/>
      <c r="I30" s="89"/>
      <c r="J30" s="89"/>
      <c r="K30" s="89"/>
      <c r="L30" s="89"/>
      <c r="M30" s="109"/>
      <c r="N30" s="112">
        <f t="shared" si="8"/>
        <v>81700</v>
      </c>
      <c r="O30" s="80">
        <f t="shared" si="7"/>
        <v>81700</v>
      </c>
    </row>
    <row r="31" spans="1:15" ht="16.5">
      <c r="A31" s="87" t="s">
        <v>158</v>
      </c>
      <c r="B31" s="147" t="s">
        <v>159</v>
      </c>
      <c r="C31" s="88">
        <f t="shared" si="5"/>
        <v>37200</v>
      </c>
      <c r="D31" s="89">
        <v>37200</v>
      </c>
      <c r="E31" s="89">
        <v>27300</v>
      </c>
      <c r="F31" s="89"/>
      <c r="G31" s="89"/>
      <c r="H31" s="113"/>
      <c r="I31" s="89"/>
      <c r="J31" s="89"/>
      <c r="K31" s="89"/>
      <c r="L31" s="89"/>
      <c r="M31" s="109"/>
      <c r="N31" s="112">
        <f t="shared" si="8"/>
        <v>37200</v>
      </c>
      <c r="O31" s="80">
        <f t="shared" si="7"/>
        <v>37200</v>
      </c>
    </row>
    <row r="32" spans="1:15" ht="45">
      <c r="A32" s="87" t="s">
        <v>160</v>
      </c>
      <c r="B32" s="147" t="s">
        <v>161</v>
      </c>
      <c r="C32" s="88">
        <f t="shared" si="5"/>
        <v>6500</v>
      </c>
      <c r="D32" s="89">
        <v>6500</v>
      </c>
      <c r="E32" s="89">
        <v>4800</v>
      </c>
      <c r="F32" s="89"/>
      <c r="G32" s="89"/>
      <c r="H32" s="113"/>
      <c r="I32" s="89"/>
      <c r="J32" s="89"/>
      <c r="K32" s="89"/>
      <c r="L32" s="89"/>
      <c r="M32" s="109"/>
      <c r="N32" s="112">
        <f t="shared" si="8"/>
        <v>6500</v>
      </c>
      <c r="O32" s="80">
        <f t="shared" si="7"/>
        <v>6500</v>
      </c>
    </row>
    <row r="33" spans="1:15" ht="30">
      <c r="A33" s="87" t="s">
        <v>162</v>
      </c>
      <c r="B33" s="147" t="s">
        <v>163</v>
      </c>
      <c r="C33" s="88">
        <f t="shared" si="5"/>
        <v>14000</v>
      </c>
      <c r="D33" s="89">
        <v>14000</v>
      </c>
      <c r="E33" s="89">
        <v>10300</v>
      </c>
      <c r="F33" s="89"/>
      <c r="G33" s="89"/>
      <c r="H33" s="113"/>
      <c r="I33" s="89"/>
      <c r="J33" s="89"/>
      <c r="K33" s="89"/>
      <c r="L33" s="89"/>
      <c r="M33" s="109"/>
      <c r="N33" s="112">
        <f t="shared" si="8"/>
        <v>14000</v>
      </c>
      <c r="O33" s="80">
        <f t="shared" si="7"/>
        <v>14000</v>
      </c>
    </row>
    <row r="34" spans="1:15" ht="30">
      <c r="A34" s="87" t="s">
        <v>164</v>
      </c>
      <c r="B34" s="147" t="s">
        <v>165</v>
      </c>
      <c r="C34" s="88">
        <f t="shared" si="5"/>
        <v>9100</v>
      </c>
      <c r="D34" s="89">
        <v>9100</v>
      </c>
      <c r="E34" s="89">
        <v>6700</v>
      </c>
      <c r="F34" s="89"/>
      <c r="G34" s="89"/>
      <c r="H34" s="113"/>
      <c r="I34" s="89"/>
      <c r="J34" s="89"/>
      <c r="K34" s="89"/>
      <c r="L34" s="89"/>
      <c r="M34" s="109"/>
      <c r="N34" s="112">
        <f t="shared" si="8"/>
        <v>9100</v>
      </c>
      <c r="O34" s="80">
        <f t="shared" si="7"/>
        <v>9100</v>
      </c>
    </row>
    <row r="35" spans="1:15" ht="16.5">
      <c r="A35" s="87" t="s">
        <v>166</v>
      </c>
      <c r="B35" s="147" t="s">
        <v>167</v>
      </c>
      <c r="C35" s="88">
        <f t="shared" si="5"/>
        <v>24800</v>
      </c>
      <c r="D35" s="89">
        <v>24800</v>
      </c>
      <c r="E35" s="89">
        <v>18200</v>
      </c>
      <c r="F35" s="89"/>
      <c r="G35" s="89"/>
      <c r="H35" s="113"/>
      <c r="I35" s="89"/>
      <c r="J35" s="89"/>
      <c r="K35" s="89"/>
      <c r="L35" s="89"/>
      <c r="M35" s="109"/>
      <c r="N35" s="112">
        <f t="shared" si="8"/>
        <v>24800</v>
      </c>
      <c r="O35" s="80">
        <f t="shared" si="7"/>
        <v>24800</v>
      </c>
    </row>
    <row r="36" spans="1:15" ht="21.75" customHeight="1">
      <c r="A36" s="87" t="s">
        <v>168</v>
      </c>
      <c r="B36" s="147" t="s">
        <v>169</v>
      </c>
      <c r="C36" s="88">
        <f t="shared" si="5"/>
        <v>92300</v>
      </c>
      <c r="D36" s="89">
        <f>D37+D38+D39+D40+D41+D42</f>
        <v>92300</v>
      </c>
      <c r="E36" s="89">
        <f aca="true" t="shared" si="9" ref="E36:M36">E37+E38+E39+E40+E41+E42</f>
        <v>68200</v>
      </c>
      <c r="F36" s="89">
        <f t="shared" si="9"/>
        <v>0</v>
      </c>
      <c r="G36" s="89">
        <f t="shared" si="9"/>
        <v>0</v>
      </c>
      <c r="H36" s="89">
        <f t="shared" si="9"/>
        <v>0</v>
      </c>
      <c r="I36" s="89">
        <f t="shared" si="9"/>
        <v>0</v>
      </c>
      <c r="J36" s="89">
        <f t="shared" si="9"/>
        <v>0</v>
      </c>
      <c r="K36" s="89">
        <f t="shared" si="9"/>
        <v>0</v>
      </c>
      <c r="L36" s="89">
        <f t="shared" si="9"/>
        <v>0</v>
      </c>
      <c r="M36" s="89">
        <f t="shared" si="9"/>
        <v>0</v>
      </c>
      <c r="N36" s="112">
        <f t="shared" si="8"/>
        <v>92300</v>
      </c>
      <c r="O36" s="80">
        <f t="shared" si="7"/>
        <v>92300</v>
      </c>
    </row>
    <row r="37" spans="1:15" ht="30">
      <c r="A37" s="87"/>
      <c r="B37" s="147" t="s">
        <v>170</v>
      </c>
      <c r="C37" s="88">
        <f t="shared" si="5"/>
        <v>34300</v>
      </c>
      <c r="D37" s="89">
        <v>34300</v>
      </c>
      <c r="E37" s="89">
        <v>25200</v>
      </c>
      <c r="F37" s="89"/>
      <c r="G37" s="89"/>
      <c r="H37" s="113"/>
      <c r="I37" s="89"/>
      <c r="J37" s="89"/>
      <c r="K37" s="89"/>
      <c r="L37" s="89"/>
      <c r="M37" s="109"/>
      <c r="N37" s="112">
        <f t="shared" si="8"/>
        <v>34300</v>
      </c>
      <c r="O37" s="80">
        <f t="shared" si="7"/>
        <v>34300</v>
      </c>
    </row>
    <row r="38" spans="1:15" ht="16.5">
      <c r="A38" s="87"/>
      <c r="B38" s="147" t="s">
        <v>171</v>
      </c>
      <c r="C38" s="88">
        <f t="shared" si="5"/>
        <v>4200</v>
      </c>
      <c r="D38" s="89">
        <v>4200</v>
      </c>
      <c r="E38" s="89">
        <v>3100</v>
      </c>
      <c r="F38" s="89"/>
      <c r="G38" s="89"/>
      <c r="H38" s="113"/>
      <c r="I38" s="89"/>
      <c r="J38" s="89"/>
      <c r="K38" s="89"/>
      <c r="L38" s="89"/>
      <c r="M38" s="109"/>
      <c r="N38" s="112">
        <f t="shared" si="8"/>
        <v>4200</v>
      </c>
      <c r="O38" s="80">
        <f t="shared" si="7"/>
        <v>4200</v>
      </c>
    </row>
    <row r="39" spans="1:15" ht="30">
      <c r="A39" s="87"/>
      <c r="B39" s="147" t="s">
        <v>172</v>
      </c>
      <c r="C39" s="88">
        <f t="shared" si="5"/>
        <v>13200</v>
      </c>
      <c r="D39" s="89">
        <v>13200</v>
      </c>
      <c r="E39" s="89">
        <v>10100</v>
      </c>
      <c r="F39" s="89"/>
      <c r="G39" s="89"/>
      <c r="H39" s="113"/>
      <c r="I39" s="89"/>
      <c r="J39" s="89"/>
      <c r="K39" s="89"/>
      <c r="L39" s="89"/>
      <c r="M39" s="109"/>
      <c r="N39" s="112">
        <f t="shared" si="8"/>
        <v>13200</v>
      </c>
      <c r="O39" s="80">
        <f t="shared" si="7"/>
        <v>13200</v>
      </c>
    </row>
    <row r="40" spans="1:15" ht="45">
      <c r="A40" s="87"/>
      <c r="B40" s="147" t="s">
        <v>173</v>
      </c>
      <c r="C40" s="88">
        <f t="shared" si="5"/>
        <v>17600</v>
      </c>
      <c r="D40" s="89">
        <v>17600</v>
      </c>
      <c r="E40" s="89">
        <v>12900</v>
      </c>
      <c r="F40" s="89"/>
      <c r="G40" s="89"/>
      <c r="H40" s="113"/>
      <c r="I40" s="89"/>
      <c r="J40" s="89"/>
      <c r="K40" s="89"/>
      <c r="L40" s="89"/>
      <c r="M40" s="109"/>
      <c r="N40" s="112">
        <f t="shared" si="8"/>
        <v>17600</v>
      </c>
      <c r="O40" s="80">
        <f t="shared" si="7"/>
        <v>17600</v>
      </c>
    </row>
    <row r="41" spans="1:15" ht="16.5">
      <c r="A41" s="87"/>
      <c r="B41" s="147" t="s">
        <v>174</v>
      </c>
      <c r="C41" s="88">
        <f t="shared" si="5"/>
        <v>6700</v>
      </c>
      <c r="D41" s="89">
        <v>6700</v>
      </c>
      <c r="E41" s="89">
        <v>4900</v>
      </c>
      <c r="F41" s="89"/>
      <c r="G41" s="89"/>
      <c r="H41" s="113"/>
      <c r="I41" s="89"/>
      <c r="J41" s="89"/>
      <c r="K41" s="89"/>
      <c r="L41" s="89"/>
      <c r="M41" s="109"/>
      <c r="N41" s="112">
        <f t="shared" si="8"/>
        <v>6700</v>
      </c>
      <c r="O41" s="80">
        <f t="shared" si="7"/>
        <v>6700</v>
      </c>
    </row>
    <row r="42" spans="1:15" ht="30">
      <c r="A42" s="87"/>
      <c r="B42" s="147" t="s">
        <v>175</v>
      </c>
      <c r="C42" s="88">
        <f t="shared" si="5"/>
        <v>16300</v>
      </c>
      <c r="D42" s="89">
        <v>16300</v>
      </c>
      <c r="E42" s="89">
        <v>12000</v>
      </c>
      <c r="F42" s="89"/>
      <c r="G42" s="89"/>
      <c r="H42" s="113"/>
      <c r="I42" s="89"/>
      <c r="J42" s="89"/>
      <c r="K42" s="89"/>
      <c r="L42" s="89"/>
      <c r="M42" s="109"/>
      <c r="N42" s="112">
        <f t="shared" si="8"/>
        <v>16300</v>
      </c>
      <c r="O42" s="80">
        <f t="shared" si="7"/>
        <v>16300</v>
      </c>
    </row>
    <row r="43" spans="1:15" ht="16.5">
      <c r="A43" s="87" t="s">
        <v>176</v>
      </c>
      <c r="B43" s="147" t="s">
        <v>96</v>
      </c>
      <c r="C43" s="88">
        <f t="shared" si="5"/>
        <v>15800</v>
      </c>
      <c r="D43" s="89">
        <v>15800</v>
      </c>
      <c r="E43" s="89">
        <v>11600</v>
      </c>
      <c r="F43" s="89"/>
      <c r="G43" s="89"/>
      <c r="H43" s="113"/>
      <c r="I43" s="89"/>
      <c r="J43" s="89"/>
      <c r="K43" s="89"/>
      <c r="L43" s="89"/>
      <c r="M43" s="109"/>
      <c r="N43" s="112">
        <f t="shared" si="8"/>
        <v>15800</v>
      </c>
      <c r="O43" s="80">
        <f t="shared" si="7"/>
        <v>15800</v>
      </c>
    </row>
    <row r="44" spans="1:15" ht="16.5">
      <c r="A44" s="87" t="s">
        <v>127</v>
      </c>
      <c r="B44" s="147" t="s">
        <v>177</v>
      </c>
      <c r="C44" s="88">
        <f t="shared" si="5"/>
        <v>6300</v>
      </c>
      <c r="D44" s="89">
        <v>6300</v>
      </c>
      <c r="E44" s="89">
        <v>4600</v>
      </c>
      <c r="F44" s="89"/>
      <c r="G44" s="89"/>
      <c r="H44" s="113"/>
      <c r="I44" s="89"/>
      <c r="J44" s="89"/>
      <c r="K44" s="89"/>
      <c r="L44" s="89"/>
      <c r="M44" s="109"/>
      <c r="N44" s="112">
        <f t="shared" si="8"/>
        <v>6300</v>
      </c>
      <c r="O44" s="80">
        <f t="shared" si="7"/>
        <v>6300</v>
      </c>
    </row>
    <row r="45" spans="1:15" ht="46.5" customHeight="1">
      <c r="A45" s="95" t="s">
        <v>51</v>
      </c>
      <c r="B45" s="68" t="s">
        <v>52</v>
      </c>
      <c r="C45" s="114">
        <f>D45+G45</f>
        <v>427700</v>
      </c>
      <c r="D45" s="91">
        <f>D46+D48+D49+D50+D51</f>
        <v>427700</v>
      </c>
      <c r="E45" s="91">
        <f aca="true" t="shared" si="10" ref="E45:M45">E46+E48+E49+E50+E51</f>
        <v>300700</v>
      </c>
      <c r="F45" s="91">
        <f t="shared" si="10"/>
        <v>0</v>
      </c>
      <c r="G45" s="91">
        <f t="shared" si="10"/>
        <v>0</v>
      </c>
      <c r="H45" s="91">
        <f t="shared" si="10"/>
        <v>0</v>
      </c>
      <c r="I45" s="91">
        <f t="shared" si="10"/>
        <v>0</v>
      </c>
      <c r="J45" s="91">
        <f t="shared" si="10"/>
        <v>0</v>
      </c>
      <c r="K45" s="91">
        <f t="shared" si="10"/>
        <v>0</v>
      </c>
      <c r="L45" s="91">
        <f t="shared" si="10"/>
        <v>0</v>
      </c>
      <c r="M45" s="91">
        <f t="shared" si="10"/>
        <v>0</v>
      </c>
      <c r="N45" s="115">
        <f aca="true" t="shared" si="11" ref="N45:N76">C45+H45</f>
        <v>427700</v>
      </c>
      <c r="O45" s="80">
        <f t="shared" si="7"/>
        <v>427700</v>
      </c>
    </row>
    <row r="46" spans="1:15" ht="31.5" customHeight="1">
      <c r="A46" s="87" t="s">
        <v>55</v>
      </c>
      <c r="B46" s="83" t="s">
        <v>57</v>
      </c>
      <c r="C46" s="113">
        <f t="shared" si="5"/>
        <v>20000</v>
      </c>
      <c r="D46" s="89">
        <f>D47</f>
        <v>20000</v>
      </c>
      <c r="E46" s="88"/>
      <c r="F46" s="88"/>
      <c r="G46" s="88"/>
      <c r="H46" s="88"/>
      <c r="I46" s="88"/>
      <c r="J46" s="88"/>
      <c r="K46" s="88"/>
      <c r="L46" s="88"/>
      <c r="M46" s="88"/>
      <c r="N46" s="84">
        <f t="shared" si="11"/>
        <v>20000</v>
      </c>
      <c r="O46" s="80">
        <f t="shared" si="7"/>
        <v>20000</v>
      </c>
    </row>
    <row r="47" spans="1:15" ht="17.25" customHeight="1">
      <c r="A47" s="92" t="s">
        <v>35</v>
      </c>
      <c r="B47" s="83" t="s">
        <v>56</v>
      </c>
      <c r="C47" s="113">
        <f t="shared" si="5"/>
        <v>20000</v>
      </c>
      <c r="D47" s="89">
        <v>20000</v>
      </c>
      <c r="E47" s="88"/>
      <c r="F47" s="88"/>
      <c r="G47" s="88"/>
      <c r="H47" s="88"/>
      <c r="I47" s="88"/>
      <c r="J47" s="88"/>
      <c r="K47" s="88"/>
      <c r="L47" s="88"/>
      <c r="M47" s="88"/>
      <c r="N47" s="84">
        <f t="shared" si="11"/>
        <v>20000</v>
      </c>
      <c r="O47" s="80">
        <f t="shared" si="7"/>
        <v>20000</v>
      </c>
    </row>
    <row r="48" spans="1:15" ht="33.75" customHeight="1">
      <c r="A48" s="87" t="s">
        <v>103</v>
      </c>
      <c r="B48" s="83" t="s">
        <v>104</v>
      </c>
      <c r="C48" s="113">
        <f t="shared" si="5"/>
        <v>46300</v>
      </c>
      <c r="D48" s="89">
        <v>46300</v>
      </c>
      <c r="E48" s="89">
        <v>34000</v>
      </c>
      <c r="F48" s="88"/>
      <c r="G48" s="88"/>
      <c r="H48" s="88"/>
      <c r="I48" s="88"/>
      <c r="J48" s="88"/>
      <c r="K48" s="88"/>
      <c r="L48" s="88"/>
      <c r="M48" s="88"/>
      <c r="N48" s="84">
        <f t="shared" si="11"/>
        <v>46300</v>
      </c>
      <c r="O48" s="80">
        <f t="shared" si="7"/>
        <v>46300</v>
      </c>
    </row>
    <row r="49" spans="1:15" ht="46.5" customHeight="1">
      <c r="A49" s="87" t="s">
        <v>105</v>
      </c>
      <c r="B49" s="142" t="s">
        <v>106</v>
      </c>
      <c r="C49" s="113">
        <f t="shared" si="5"/>
        <v>310800</v>
      </c>
      <c r="D49" s="89">
        <v>310800</v>
      </c>
      <c r="E49" s="89">
        <v>229400</v>
      </c>
      <c r="F49" s="88"/>
      <c r="G49" s="88"/>
      <c r="H49" s="88"/>
      <c r="I49" s="88"/>
      <c r="J49" s="88"/>
      <c r="K49" s="88"/>
      <c r="L49" s="88"/>
      <c r="M49" s="88"/>
      <c r="N49" s="84">
        <f t="shared" si="11"/>
        <v>310800</v>
      </c>
      <c r="O49" s="80">
        <f t="shared" si="7"/>
        <v>310800</v>
      </c>
    </row>
    <row r="50" spans="1:15" ht="46.5" customHeight="1">
      <c r="A50" s="87" t="s">
        <v>107</v>
      </c>
      <c r="B50" s="143" t="s">
        <v>108</v>
      </c>
      <c r="C50" s="113">
        <f t="shared" si="5"/>
        <v>800</v>
      </c>
      <c r="D50" s="89">
        <v>800</v>
      </c>
      <c r="E50" s="89">
        <v>600</v>
      </c>
      <c r="F50" s="88"/>
      <c r="G50" s="88"/>
      <c r="H50" s="88"/>
      <c r="I50" s="88"/>
      <c r="J50" s="88"/>
      <c r="K50" s="88"/>
      <c r="L50" s="88"/>
      <c r="M50" s="88"/>
      <c r="N50" s="84">
        <f t="shared" si="11"/>
        <v>800</v>
      </c>
      <c r="O50" s="80">
        <f t="shared" si="7"/>
        <v>800</v>
      </c>
    </row>
    <row r="51" spans="1:15" ht="20.25" customHeight="1">
      <c r="A51" s="87" t="s">
        <v>109</v>
      </c>
      <c r="B51" s="144" t="s">
        <v>110</v>
      </c>
      <c r="C51" s="113">
        <f t="shared" si="5"/>
        <v>49800</v>
      </c>
      <c r="D51" s="89">
        <v>49800</v>
      </c>
      <c r="E51" s="89">
        <v>36700</v>
      </c>
      <c r="F51" s="88"/>
      <c r="G51" s="88"/>
      <c r="H51" s="88"/>
      <c r="I51" s="88"/>
      <c r="J51" s="88"/>
      <c r="K51" s="88"/>
      <c r="L51" s="88"/>
      <c r="M51" s="88"/>
      <c r="N51" s="84">
        <f t="shared" si="11"/>
        <v>49800</v>
      </c>
      <c r="O51" s="80">
        <f t="shared" si="7"/>
        <v>49800</v>
      </c>
    </row>
    <row r="52" spans="1:17" ht="38.25" customHeight="1">
      <c r="A52" s="146" t="s">
        <v>111</v>
      </c>
      <c r="B52" s="69" t="s">
        <v>112</v>
      </c>
      <c r="C52" s="91">
        <f t="shared" si="5"/>
        <v>7000</v>
      </c>
      <c r="D52" s="91">
        <f>D53+D54</f>
        <v>7000</v>
      </c>
      <c r="E52" s="91">
        <f aca="true" t="shared" si="12" ref="E52:M52">E53+E54</f>
        <v>5140</v>
      </c>
      <c r="F52" s="91">
        <f t="shared" si="12"/>
        <v>0</v>
      </c>
      <c r="G52" s="129">
        <f t="shared" si="12"/>
        <v>0</v>
      </c>
      <c r="H52" s="129">
        <f t="shared" si="12"/>
        <v>0</v>
      </c>
      <c r="I52" s="129">
        <f t="shared" si="12"/>
        <v>0</v>
      </c>
      <c r="J52" s="129">
        <f t="shared" si="12"/>
        <v>0</v>
      </c>
      <c r="K52" s="129">
        <f t="shared" si="12"/>
        <v>0</v>
      </c>
      <c r="L52" s="129">
        <f t="shared" si="12"/>
        <v>0</v>
      </c>
      <c r="M52" s="129">
        <f t="shared" si="12"/>
        <v>0</v>
      </c>
      <c r="N52" s="94">
        <f t="shared" si="11"/>
        <v>7000</v>
      </c>
      <c r="O52" s="80">
        <f t="shared" si="7"/>
        <v>7000</v>
      </c>
      <c r="P52" s="78"/>
      <c r="Q52" s="78"/>
    </row>
    <row r="53" spans="1:17" ht="31.5" customHeight="1">
      <c r="A53" s="87" t="s">
        <v>113</v>
      </c>
      <c r="B53" s="128" t="s">
        <v>114</v>
      </c>
      <c r="C53" s="88">
        <f t="shared" si="5"/>
        <v>1892</v>
      </c>
      <c r="D53" s="89">
        <v>1892</v>
      </c>
      <c r="E53" s="89">
        <v>1389</v>
      </c>
      <c r="F53" s="88"/>
      <c r="G53" s="88"/>
      <c r="H53" s="88"/>
      <c r="I53" s="88"/>
      <c r="J53" s="88"/>
      <c r="K53" s="88"/>
      <c r="L53" s="88"/>
      <c r="M53" s="88"/>
      <c r="N53" s="84">
        <f t="shared" si="11"/>
        <v>1892</v>
      </c>
      <c r="O53" s="80">
        <f t="shared" si="7"/>
        <v>1892</v>
      </c>
      <c r="P53" s="78"/>
      <c r="Q53" s="78"/>
    </row>
    <row r="54" spans="1:17" ht="18.75" customHeight="1">
      <c r="A54" s="87" t="s">
        <v>115</v>
      </c>
      <c r="B54" s="128" t="s">
        <v>116</v>
      </c>
      <c r="C54" s="88">
        <f t="shared" si="5"/>
        <v>5108</v>
      </c>
      <c r="D54" s="89">
        <f>D55+D56</f>
        <v>5108</v>
      </c>
      <c r="E54" s="89">
        <f aca="true" t="shared" si="13" ref="E54:M54">E55+E56</f>
        <v>3751</v>
      </c>
      <c r="F54" s="89">
        <f t="shared" si="13"/>
        <v>0</v>
      </c>
      <c r="G54" s="89">
        <f t="shared" si="13"/>
        <v>0</v>
      </c>
      <c r="H54" s="89">
        <f t="shared" si="13"/>
        <v>0</v>
      </c>
      <c r="I54" s="89">
        <f t="shared" si="13"/>
        <v>0</v>
      </c>
      <c r="J54" s="89">
        <f t="shared" si="13"/>
        <v>0</v>
      </c>
      <c r="K54" s="89">
        <f t="shared" si="13"/>
        <v>0</v>
      </c>
      <c r="L54" s="89">
        <f t="shared" si="13"/>
        <v>0</v>
      </c>
      <c r="M54" s="89">
        <f t="shared" si="13"/>
        <v>0</v>
      </c>
      <c r="N54" s="84">
        <f t="shared" si="11"/>
        <v>5108</v>
      </c>
      <c r="O54" s="80">
        <f t="shared" si="7"/>
        <v>5108</v>
      </c>
      <c r="P54" s="78"/>
      <c r="Q54" s="78"/>
    </row>
    <row r="55" spans="1:17" ht="60" customHeight="1">
      <c r="A55" s="87"/>
      <c r="B55" s="128" t="s">
        <v>117</v>
      </c>
      <c r="C55" s="88">
        <f t="shared" si="5"/>
        <v>2718</v>
      </c>
      <c r="D55" s="89">
        <v>2718</v>
      </c>
      <c r="E55" s="89">
        <v>1995</v>
      </c>
      <c r="F55" s="88"/>
      <c r="G55" s="88"/>
      <c r="H55" s="88"/>
      <c r="I55" s="88"/>
      <c r="J55" s="88"/>
      <c r="K55" s="88"/>
      <c r="L55" s="88"/>
      <c r="M55" s="88"/>
      <c r="N55" s="84">
        <f t="shared" si="11"/>
        <v>2718</v>
      </c>
      <c r="O55" s="80">
        <f t="shared" si="7"/>
        <v>2718</v>
      </c>
      <c r="P55" s="78"/>
      <c r="Q55" s="78"/>
    </row>
    <row r="56" spans="1:17" ht="30.75" customHeight="1">
      <c r="A56" s="87"/>
      <c r="B56" s="128" t="s">
        <v>118</v>
      </c>
      <c r="C56" s="88">
        <f t="shared" si="5"/>
        <v>2390</v>
      </c>
      <c r="D56" s="89">
        <v>2390</v>
      </c>
      <c r="E56" s="89">
        <v>1756</v>
      </c>
      <c r="F56" s="88"/>
      <c r="G56" s="88"/>
      <c r="H56" s="88"/>
      <c r="I56" s="88"/>
      <c r="J56" s="88"/>
      <c r="K56" s="88"/>
      <c r="L56" s="88"/>
      <c r="M56" s="88"/>
      <c r="N56" s="84">
        <f t="shared" si="11"/>
        <v>2390</v>
      </c>
      <c r="O56" s="80">
        <f t="shared" si="7"/>
        <v>2390</v>
      </c>
      <c r="P56" s="78"/>
      <c r="Q56" s="78"/>
    </row>
    <row r="57" spans="1:17" ht="34.5" customHeight="1">
      <c r="A57" s="146" t="s">
        <v>119</v>
      </c>
      <c r="B57" s="69" t="s">
        <v>120</v>
      </c>
      <c r="C57" s="91">
        <f t="shared" si="5"/>
        <v>24600</v>
      </c>
      <c r="D57" s="91">
        <f>D58+D59</f>
        <v>24600</v>
      </c>
      <c r="E57" s="91">
        <f aca="true" t="shared" si="14" ref="E57:M57">E58+E59</f>
        <v>18100</v>
      </c>
      <c r="F57" s="91">
        <f t="shared" si="14"/>
        <v>0</v>
      </c>
      <c r="G57" s="91">
        <f t="shared" si="14"/>
        <v>0</v>
      </c>
      <c r="H57" s="91">
        <f t="shared" si="14"/>
        <v>0</v>
      </c>
      <c r="I57" s="91">
        <f t="shared" si="14"/>
        <v>0</v>
      </c>
      <c r="J57" s="91">
        <f t="shared" si="14"/>
        <v>0</v>
      </c>
      <c r="K57" s="91">
        <f t="shared" si="14"/>
        <v>0</v>
      </c>
      <c r="L57" s="91">
        <f t="shared" si="14"/>
        <v>0</v>
      </c>
      <c r="M57" s="91">
        <f t="shared" si="14"/>
        <v>0</v>
      </c>
      <c r="N57" s="94">
        <f t="shared" si="11"/>
        <v>24600</v>
      </c>
      <c r="O57" s="80">
        <f t="shared" si="7"/>
        <v>24600</v>
      </c>
      <c r="P57" s="78"/>
      <c r="Q57" s="78"/>
    </row>
    <row r="58" spans="1:17" ht="16.5">
      <c r="A58" s="87" t="s">
        <v>121</v>
      </c>
      <c r="B58" s="141" t="s">
        <v>124</v>
      </c>
      <c r="C58" s="88">
        <f t="shared" si="5"/>
        <v>15800</v>
      </c>
      <c r="D58" s="89">
        <v>15800</v>
      </c>
      <c r="E58" s="89">
        <v>11600</v>
      </c>
      <c r="F58" s="88"/>
      <c r="G58" s="88"/>
      <c r="H58" s="88"/>
      <c r="I58" s="88"/>
      <c r="J58" s="88"/>
      <c r="K58" s="88"/>
      <c r="L58" s="88"/>
      <c r="M58" s="88"/>
      <c r="N58" s="84">
        <f t="shared" si="11"/>
        <v>15800</v>
      </c>
      <c r="O58" s="80">
        <f t="shared" si="7"/>
        <v>15800</v>
      </c>
      <c r="P58" s="78"/>
      <c r="Q58" s="78"/>
    </row>
    <row r="59" spans="1:17" ht="31.5" customHeight="1">
      <c r="A59" s="87" t="s">
        <v>122</v>
      </c>
      <c r="B59" s="128" t="s">
        <v>123</v>
      </c>
      <c r="C59" s="88">
        <f t="shared" si="5"/>
        <v>8800</v>
      </c>
      <c r="D59" s="89">
        <v>8800</v>
      </c>
      <c r="E59" s="89">
        <v>6500</v>
      </c>
      <c r="F59" s="88"/>
      <c r="G59" s="88"/>
      <c r="H59" s="88"/>
      <c r="I59" s="88"/>
      <c r="J59" s="88"/>
      <c r="K59" s="88"/>
      <c r="L59" s="88"/>
      <c r="M59" s="88"/>
      <c r="N59" s="84">
        <f t="shared" si="11"/>
        <v>8800</v>
      </c>
      <c r="O59" s="80">
        <f t="shared" si="7"/>
        <v>8800</v>
      </c>
      <c r="P59" s="78"/>
      <c r="Q59" s="78"/>
    </row>
    <row r="60" spans="1:17" ht="39.75" customHeight="1">
      <c r="A60" s="90" t="s">
        <v>73</v>
      </c>
      <c r="B60" s="69" t="s">
        <v>74</v>
      </c>
      <c r="C60" s="91">
        <f t="shared" si="5"/>
        <v>300800</v>
      </c>
      <c r="D60" s="91">
        <f>D61+D62+D63+D64+D65+D66+D67</f>
        <v>300800</v>
      </c>
      <c r="E60" s="91">
        <f aca="true" t="shared" si="15" ref="E60:M60">E61+E62+E63+E64+E65+E66+E67</f>
        <v>123000</v>
      </c>
      <c r="F60" s="91">
        <f t="shared" si="15"/>
        <v>0</v>
      </c>
      <c r="G60" s="91">
        <f t="shared" si="15"/>
        <v>0</v>
      </c>
      <c r="H60" s="91">
        <f t="shared" si="15"/>
        <v>0</v>
      </c>
      <c r="I60" s="91">
        <f t="shared" si="15"/>
        <v>0</v>
      </c>
      <c r="J60" s="91">
        <f t="shared" si="15"/>
        <v>0</v>
      </c>
      <c r="K60" s="91">
        <f t="shared" si="15"/>
        <v>0</v>
      </c>
      <c r="L60" s="91">
        <f t="shared" si="15"/>
        <v>0</v>
      </c>
      <c r="M60" s="91">
        <f t="shared" si="15"/>
        <v>0</v>
      </c>
      <c r="N60" s="94">
        <f t="shared" si="11"/>
        <v>300800</v>
      </c>
      <c r="O60" s="80">
        <f t="shared" si="7"/>
        <v>300800</v>
      </c>
      <c r="P60" s="78"/>
      <c r="Q60" s="78"/>
    </row>
    <row r="61" spans="1:17" ht="15.75" customHeight="1">
      <c r="A61" s="87" t="s">
        <v>75</v>
      </c>
      <c r="B61" s="128" t="s">
        <v>76</v>
      </c>
      <c r="C61" s="113">
        <f t="shared" si="5"/>
        <v>105500</v>
      </c>
      <c r="D61" s="89">
        <v>105500</v>
      </c>
      <c r="E61" s="89"/>
      <c r="F61" s="89"/>
      <c r="G61" s="89"/>
      <c r="H61" s="88"/>
      <c r="I61" s="88"/>
      <c r="J61" s="88"/>
      <c r="K61" s="88"/>
      <c r="L61" s="88"/>
      <c r="M61" s="88"/>
      <c r="N61" s="84">
        <f t="shared" si="11"/>
        <v>105500</v>
      </c>
      <c r="O61" s="80">
        <f t="shared" si="7"/>
        <v>105500</v>
      </c>
      <c r="P61" s="78"/>
      <c r="Q61" s="78"/>
    </row>
    <row r="62" spans="1:17" ht="47.25" customHeight="1">
      <c r="A62" s="87" t="s">
        <v>125</v>
      </c>
      <c r="B62" s="128" t="s">
        <v>126</v>
      </c>
      <c r="C62" s="113">
        <f t="shared" si="5"/>
        <v>27900</v>
      </c>
      <c r="D62" s="89">
        <v>27900</v>
      </c>
      <c r="E62" s="89"/>
      <c r="F62" s="89"/>
      <c r="G62" s="89"/>
      <c r="H62" s="88"/>
      <c r="I62" s="88"/>
      <c r="J62" s="88"/>
      <c r="K62" s="88"/>
      <c r="L62" s="88"/>
      <c r="M62" s="88"/>
      <c r="N62" s="84">
        <f t="shared" si="11"/>
        <v>27900</v>
      </c>
      <c r="O62" s="80">
        <f t="shared" si="7"/>
        <v>27900</v>
      </c>
      <c r="P62" s="78"/>
      <c r="Q62" s="78"/>
    </row>
    <row r="63" spans="1:17" ht="18.75" customHeight="1">
      <c r="A63" s="87" t="s">
        <v>127</v>
      </c>
      <c r="B63" s="128" t="s">
        <v>128</v>
      </c>
      <c r="C63" s="113">
        <f t="shared" si="5"/>
        <v>66700</v>
      </c>
      <c r="D63" s="89">
        <v>66700</v>
      </c>
      <c r="E63" s="89">
        <v>49000</v>
      </c>
      <c r="F63" s="89"/>
      <c r="G63" s="89"/>
      <c r="H63" s="88"/>
      <c r="I63" s="88"/>
      <c r="J63" s="88"/>
      <c r="K63" s="88"/>
      <c r="L63" s="88"/>
      <c r="M63" s="88"/>
      <c r="N63" s="84">
        <f t="shared" si="11"/>
        <v>66700</v>
      </c>
      <c r="O63" s="80">
        <f t="shared" si="7"/>
        <v>66700</v>
      </c>
      <c r="P63" s="78"/>
      <c r="Q63" s="78"/>
    </row>
    <row r="64" spans="1:17" ht="18" customHeight="1">
      <c r="A64" s="87" t="s">
        <v>129</v>
      </c>
      <c r="B64" s="128" t="s">
        <v>130</v>
      </c>
      <c r="C64" s="113">
        <f t="shared" si="5"/>
        <v>25200</v>
      </c>
      <c r="D64" s="89">
        <v>25200</v>
      </c>
      <c r="E64" s="89">
        <v>18500</v>
      </c>
      <c r="F64" s="89"/>
      <c r="G64" s="89"/>
      <c r="H64" s="88"/>
      <c r="I64" s="88"/>
      <c r="J64" s="88"/>
      <c r="K64" s="88"/>
      <c r="L64" s="88"/>
      <c r="M64" s="88"/>
      <c r="N64" s="84">
        <f t="shared" si="11"/>
        <v>25200</v>
      </c>
      <c r="O64" s="80">
        <f t="shared" si="7"/>
        <v>25200</v>
      </c>
      <c r="P64" s="78"/>
      <c r="Q64" s="78"/>
    </row>
    <row r="65" spans="1:17" ht="17.25" customHeight="1">
      <c r="A65" s="87" t="s">
        <v>131</v>
      </c>
      <c r="B65" s="128" t="s">
        <v>132</v>
      </c>
      <c r="C65" s="113">
        <f t="shared" si="5"/>
        <v>38800</v>
      </c>
      <c r="D65" s="89">
        <v>38800</v>
      </c>
      <c r="E65" s="89">
        <v>28500</v>
      </c>
      <c r="F65" s="89"/>
      <c r="G65" s="89"/>
      <c r="H65" s="88"/>
      <c r="I65" s="88"/>
      <c r="J65" s="88"/>
      <c r="K65" s="88"/>
      <c r="L65" s="88"/>
      <c r="M65" s="88"/>
      <c r="N65" s="84">
        <f t="shared" si="11"/>
        <v>38800</v>
      </c>
      <c r="O65" s="80">
        <f t="shared" si="7"/>
        <v>38800</v>
      </c>
      <c r="P65" s="78"/>
      <c r="Q65" s="78"/>
    </row>
    <row r="66" spans="1:17" ht="30.75" customHeight="1">
      <c r="A66" s="87" t="s">
        <v>133</v>
      </c>
      <c r="B66" s="128" t="s">
        <v>134</v>
      </c>
      <c r="C66" s="113">
        <f t="shared" si="5"/>
        <v>32700</v>
      </c>
      <c r="D66" s="89">
        <v>32700</v>
      </c>
      <c r="E66" s="89">
        <v>24000</v>
      </c>
      <c r="F66" s="89"/>
      <c r="G66" s="89"/>
      <c r="H66" s="88"/>
      <c r="I66" s="88"/>
      <c r="J66" s="88"/>
      <c r="K66" s="88"/>
      <c r="L66" s="88"/>
      <c r="M66" s="88"/>
      <c r="N66" s="84">
        <f t="shared" si="11"/>
        <v>32700</v>
      </c>
      <c r="O66" s="80">
        <f t="shared" si="7"/>
        <v>32700</v>
      </c>
      <c r="P66" s="78"/>
      <c r="Q66" s="78"/>
    </row>
    <row r="67" spans="1:17" ht="33" customHeight="1">
      <c r="A67" s="87" t="s">
        <v>135</v>
      </c>
      <c r="B67" s="128" t="s">
        <v>136</v>
      </c>
      <c r="C67" s="113">
        <f t="shared" si="5"/>
        <v>4000</v>
      </c>
      <c r="D67" s="89">
        <v>4000</v>
      </c>
      <c r="E67" s="89">
        <v>3000</v>
      </c>
      <c r="F67" s="89"/>
      <c r="G67" s="89"/>
      <c r="H67" s="88"/>
      <c r="I67" s="88"/>
      <c r="J67" s="88"/>
      <c r="K67" s="88"/>
      <c r="L67" s="88"/>
      <c r="M67" s="88"/>
      <c r="N67" s="84">
        <f t="shared" si="11"/>
        <v>4000</v>
      </c>
      <c r="O67" s="80">
        <f t="shared" si="7"/>
        <v>4000</v>
      </c>
      <c r="P67" s="78"/>
      <c r="Q67" s="78"/>
    </row>
    <row r="68" spans="1:17" ht="36" customHeight="1">
      <c r="A68" s="90" t="s">
        <v>140</v>
      </c>
      <c r="B68" s="69" t="s">
        <v>141</v>
      </c>
      <c r="C68" s="91">
        <f t="shared" si="5"/>
        <v>41600</v>
      </c>
      <c r="D68" s="91">
        <f>D69+D70+D71+D72+D73</f>
        <v>41600</v>
      </c>
      <c r="E68" s="91">
        <f>E69+E70+E71+E72+E73</f>
        <v>23455</v>
      </c>
      <c r="F68" s="129"/>
      <c r="G68" s="129"/>
      <c r="H68" s="91"/>
      <c r="I68" s="91"/>
      <c r="J68" s="91"/>
      <c r="K68" s="91"/>
      <c r="L68" s="91"/>
      <c r="M68" s="91"/>
      <c r="N68" s="94">
        <f t="shared" si="11"/>
        <v>41600</v>
      </c>
      <c r="O68" s="80">
        <f t="shared" si="7"/>
        <v>41600</v>
      </c>
      <c r="P68" s="78"/>
      <c r="Q68" s="78"/>
    </row>
    <row r="69" spans="1:17" ht="48" customHeight="1">
      <c r="A69" s="87" t="s">
        <v>142</v>
      </c>
      <c r="B69" s="128" t="s">
        <v>143</v>
      </c>
      <c r="C69" s="88">
        <f t="shared" si="5"/>
        <v>12960</v>
      </c>
      <c r="D69" s="89">
        <v>12960</v>
      </c>
      <c r="E69" s="89">
        <v>9754</v>
      </c>
      <c r="F69" s="89"/>
      <c r="G69" s="89"/>
      <c r="H69" s="88"/>
      <c r="I69" s="88"/>
      <c r="J69" s="88"/>
      <c r="K69" s="88"/>
      <c r="L69" s="88"/>
      <c r="M69" s="88"/>
      <c r="N69" s="84">
        <f t="shared" si="11"/>
        <v>12960</v>
      </c>
      <c r="O69" s="80">
        <f t="shared" si="7"/>
        <v>12960</v>
      </c>
      <c r="P69" s="78"/>
      <c r="Q69" s="78"/>
    </row>
    <row r="70" spans="1:17" ht="51" customHeight="1">
      <c r="A70" s="87" t="s">
        <v>144</v>
      </c>
      <c r="B70" s="128" t="s">
        <v>145</v>
      </c>
      <c r="C70" s="88">
        <f t="shared" si="5"/>
        <v>4536</v>
      </c>
      <c r="D70" s="89">
        <v>4536</v>
      </c>
      <c r="E70" s="89">
        <v>3330</v>
      </c>
      <c r="F70" s="89"/>
      <c r="G70" s="89"/>
      <c r="H70" s="88"/>
      <c r="I70" s="88"/>
      <c r="J70" s="88"/>
      <c r="K70" s="88"/>
      <c r="L70" s="88"/>
      <c r="M70" s="88"/>
      <c r="N70" s="84">
        <f t="shared" si="11"/>
        <v>4536</v>
      </c>
      <c r="O70" s="80">
        <f t="shared" si="7"/>
        <v>4536</v>
      </c>
      <c r="P70" s="78"/>
      <c r="Q70" s="78"/>
    </row>
    <row r="71" spans="1:17" ht="45.75" customHeight="1">
      <c r="A71" s="87" t="s">
        <v>101</v>
      </c>
      <c r="B71" s="128" t="s">
        <v>102</v>
      </c>
      <c r="C71" s="88">
        <f t="shared" si="5"/>
        <v>14125</v>
      </c>
      <c r="D71" s="89">
        <v>14125</v>
      </c>
      <c r="E71" s="89">
        <v>10371</v>
      </c>
      <c r="F71" s="89"/>
      <c r="G71" s="89"/>
      <c r="H71" s="88"/>
      <c r="I71" s="88"/>
      <c r="J71" s="88"/>
      <c r="K71" s="88"/>
      <c r="L71" s="88"/>
      <c r="M71" s="88"/>
      <c r="N71" s="84">
        <f t="shared" si="11"/>
        <v>14125</v>
      </c>
      <c r="O71" s="80">
        <f t="shared" si="7"/>
        <v>14125</v>
      </c>
      <c r="P71" s="78"/>
      <c r="Q71" s="78"/>
    </row>
    <row r="72" spans="1:17" ht="90" customHeight="1">
      <c r="A72" s="87" t="s">
        <v>146</v>
      </c>
      <c r="B72" s="128" t="s">
        <v>147</v>
      </c>
      <c r="C72" s="88">
        <f t="shared" si="5"/>
        <v>8424</v>
      </c>
      <c r="D72" s="89">
        <v>8424</v>
      </c>
      <c r="E72" s="89"/>
      <c r="F72" s="89"/>
      <c r="G72" s="89"/>
      <c r="H72" s="88"/>
      <c r="I72" s="88"/>
      <c r="J72" s="88"/>
      <c r="K72" s="88"/>
      <c r="L72" s="88"/>
      <c r="M72" s="88"/>
      <c r="N72" s="84">
        <f t="shared" si="11"/>
        <v>8424</v>
      </c>
      <c r="O72" s="80">
        <f t="shared" si="7"/>
        <v>8424</v>
      </c>
      <c r="P72" s="78"/>
      <c r="Q72" s="78"/>
    </row>
    <row r="73" spans="1:17" ht="63" customHeight="1">
      <c r="A73" s="87" t="s">
        <v>148</v>
      </c>
      <c r="B73" s="128" t="s">
        <v>149</v>
      </c>
      <c r="C73" s="88">
        <f t="shared" si="5"/>
        <v>1555</v>
      </c>
      <c r="D73" s="89">
        <v>1555</v>
      </c>
      <c r="E73" s="89"/>
      <c r="F73" s="89"/>
      <c r="G73" s="89"/>
      <c r="H73" s="88"/>
      <c r="I73" s="88"/>
      <c r="J73" s="88"/>
      <c r="K73" s="88"/>
      <c r="L73" s="88"/>
      <c r="M73" s="88"/>
      <c r="N73" s="84">
        <f t="shared" si="11"/>
        <v>1555</v>
      </c>
      <c r="O73" s="80">
        <f t="shared" si="7"/>
        <v>1555</v>
      </c>
      <c r="P73" s="78"/>
      <c r="Q73" s="78"/>
    </row>
    <row r="74" spans="1:17" ht="63" customHeight="1">
      <c r="A74" s="153" t="s">
        <v>63</v>
      </c>
      <c r="B74" s="157" t="s">
        <v>64</v>
      </c>
      <c r="C74" s="156"/>
      <c r="D74" s="91">
        <f>D75</f>
        <v>0</v>
      </c>
      <c r="E74" s="91">
        <f aca="true" t="shared" si="16" ref="E74:M74">E75</f>
        <v>0</v>
      </c>
      <c r="F74" s="91">
        <f t="shared" si="16"/>
        <v>0</v>
      </c>
      <c r="G74" s="91">
        <f t="shared" si="16"/>
        <v>0</v>
      </c>
      <c r="H74" s="91">
        <f t="shared" si="16"/>
        <v>200000</v>
      </c>
      <c r="I74" s="91">
        <f t="shared" si="16"/>
        <v>0</v>
      </c>
      <c r="J74" s="91">
        <f t="shared" si="16"/>
        <v>0</v>
      </c>
      <c r="K74" s="91">
        <f t="shared" si="16"/>
        <v>0</v>
      </c>
      <c r="L74" s="91">
        <f t="shared" si="16"/>
        <v>200000</v>
      </c>
      <c r="M74" s="91">
        <f t="shared" si="16"/>
        <v>200000</v>
      </c>
      <c r="N74" s="115">
        <f t="shared" si="11"/>
        <v>200000</v>
      </c>
      <c r="O74" s="80"/>
      <c r="P74" s="78"/>
      <c r="Q74" s="78"/>
    </row>
    <row r="75" spans="1:17" ht="99.75" customHeight="1">
      <c r="A75" s="154" t="s">
        <v>184</v>
      </c>
      <c r="B75" s="155" t="s">
        <v>185</v>
      </c>
      <c r="C75" s="88"/>
      <c r="D75" s="89"/>
      <c r="E75" s="89"/>
      <c r="F75" s="89"/>
      <c r="G75" s="89"/>
      <c r="H75" s="88">
        <f>I75+L75</f>
        <v>200000</v>
      </c>
      <c r="I75" s="88"/>
      <c r="J75" s="88"/>
      <c r="K75" s="88"/>
      <c r="L75" s="89">
        <v>200000</v>
      </c>
      <c r="M75" s="89">
        <v>200000</v>
      </c>
      <c r="N75" s="134">
        <f t="shared" si="11"/>
        <v>200000</v>
      </c>
      <c r="O75" s="80"/>
      <c r="P75" s="78"/>
      <c r="Q75" s="78"/>
    </row>
    <row r="76" spans="1:15" s="8" customFormat="1" ht="51" customHeight="1">
      <c r="A76" s="90" t="s">
        <v>22</v>
      </c>
      <c r="B76" s="71" t="s">
        <v>11</v>
      </c>
      <c r="C76" s="91">
        <f t="shared" si="5"/>
        <v>0</v>
      </c>
      <c r="D76" s="91"/>
      <c r="E76" s="91"/>
      <c r="F76" s="91"/>
      <c r="G76" s="91"/>
      <c r="H76" s="91">
        <f>I76+L76</f>
        <v>4986630</v>
      </c>
      <c r="I76" s="91">
        <f>I77</f>
        <v>0</v>
      </c>
      <c r="J76" s="91">
        <f>J77</f>
        <v>0</v>
      </c>
      <c r="K76" s="91">
        <f>K77</f>
        <v>0</v>
      </c>
      <c r="L76" s="91">
        <f>L77</f>
        <v>4986630</v>
      </c>
      <c r="M76" s="91">
        <f>M77</f>
        <v>4986630</v>
      </c>
      <c r="N76" s="115">
        <f t="shared" si="11"/>
        <v>4986630</v>
      </c>
      <c r="O76" s="80">
        <f t="shared" si="7"/>
        <v>4986630</v>
      </c>
    </row>
    <row r="77" spans="1:15" s="63" customFormat="1" ht="18.75" customHeight="1">
      <c r="A77" s="92" t="s">
        <v>44</v>
      </c>
      <c r="B77" s="72" t="s">
        <v>45</v>
      </c>
      <c r="C77" s="109">
        <f t="shared" si="5"/>
        <v>0</v>
      </c>
      <c r="D77" s="109"/>
      <c r="E77" s="109"/>
      <c r="F77" s="109"/>
      <c r="G77" s="109"/>
      <c r="H77" s="88">
        <f>I77+L77</f>
        <v>4986630</v>
      </c>
      <c r="I77" s="109"/>
      <c r="J77" s="109"/>
      <c r="K77" s="109"/>
      <c r="L77" s="89">
        <f>9000000+L79+L78</f>
        <v>4986630</v>
      </c>
      <c r="M77" s="89">
        <f>9000000+M79+M78</f>
        <v>4986630</v>
      </c>
      <c r="N77" s="112">
        <f aca="true" t="shared" si="17" ref="N77:N82">C77+H77</f>
        <v>4986630</v>
      </c>
      <c r="O77" s="80">
        <f t="shared" si="7"/>
        <v>4986630</v>
      </c>
    </row>
    <row r="78" spans="1:15" s="63" customFormat="1" ht="177.75" customHeight="1">
      <c r="A78" s="92" t="s">
        <v>35</v>
      </c>
      <c r="B78" s="126" t="s">
        <v>66</v>
      </c>
      <c r="C78" s="109"/>
      <c r="D78" s="109"/>
      <c r="E78" s="109"/>
      <c r="F78" s="109"/>
      <c r="G78" s="109"/>
      <c r="H78" s="88">
        <f>I78+L78</f>
        <v>-4103700</v>
      </c>
      <c r="I78" s="109"/>
      <c r="J78" s="109"/>
      <c r="K78" s="109"/>
      <c r="L78" s="89">
        <v>-4103700</v>
      </c>
      <c r="M78" s="89">
        <v>-4103700</v>
      </c>
      <c r="N78" s="112">
        <f t="shared" si="17"/>
        <v>-4103700</v>
      </c>
      <c r="O78" s="80">
        <f t="shared" si="7"/>
        <v>-4103700</v>
      </c>
    </row>
    <row r="79" spans="1:15" s="63" customFormat="1" ht="33.75" customHeight="1">
      <c r="A79" s="87"/>
      <c r="B79" s="73" t="s">
        <v>68</v>
      </c>
      <c r="C79" s="109">
        <f>D79+G79</f>
        <v>0</v>
      </c>
      <c r="D79" s="118"/>
      <c r="E79" s="118"/>
      <c r="F79" s="118"/>
      <c r="G79" s="88"/>
      <c r="H79" s="88">
        <f>I79+L79</f>
        <v>90330</v>
      </c>
      <c r="I79" s="88"/>
      <c r="J79" s="88"/>
      <c r="K79" s="88"/>
      <c r="L79" s="89">
        <f>30000+4500+55830</f>
        <v>90330</v>
      </c>
      <c r="M79" s="89">
        <f>30000+4500+55830</f>
        <v>90330</v>
      </c>
      <c r="N79" s="112">
        <f t="shared" si="17"/>
        <v>90330</v>
      </c>
      <c r="O79" s="80">
        <f t="shared" si="7"/>
        <v>90330</v>
      </c>
    </row>
    <row r="80" spans="1:15" s="8" customFormat="1" ht="31.5">
      <c r="A80" s="90" t="s">
        <v>21</v>
      </c>
      <c r="B80" s="69" t="s">
        <v>8</v>
      </c>
      <c r="C80" s="114">
        <f>D80+G80</f>
        <v>9290330</v>
      </c>
      <c r="D80" s="114">
        <f>D81</f>
        <v>0</v>
      </c>
      <c r="E80" s="114">
        <f aca="true" t="shared" si="18" ref="E80:G81">E81</f>
        <v>0</v>
      </c>
      <c r="F80" s="114">
        <f t="shared" si="18"/>
        <v>0</v>
      </c>
      <c r="G80" s="114">
        <f t="shared" si="18"/>
        <v>9290330</v>
      </c>
      <c r="H80" s="114">
        <f>I80+M80</f>
        <v>0</v>
      </c>
      <c r="I80" s="114">
        <f>I81</f>
        <v>0</v>
      </c>
      <c r="J80" s="114">
        <f>J81</f>
        <v>0</v>
      </c>
      <c r="K80" s="114">
        <f>K81</f>
        <v>0</v>
      </c>
      <c r="L80" s="114">
        <f>L81</f>
        <v>0</v>
      </c>
      <c r="M80" s="114">
        <f>M81</f>
        <v>0</v>
      </c>
      <c r="N80" s="116">
        <f t="shared" si="17"/>
        <v>9290330</v>
      </c>
      <c r="O80" s="80">
        <f t="shared" si="7"/>
        <v>9290330</v>
      </c>
    </row>
    <row r="81" spans="1:15" s="63" customFormat="1" ht="63">
      <c r="A81" s="87" t="s">
        <v>42</v>
      </c>
      <c r="B81" s="73" t="s">
        <v>43</v>
      </c>
      <c r="C81" s="109">
        <f>SUM(D81,G81)</f>
        <v>9290330</v>
      </c>
      <c r="D81" s="109">
        <f>D82</f>
        <v>0</v>
      </c>
      <c r="E81" s="109">
        <f t="shared" si="18"/>
        <v>0</v>
      </c>
      <c r="F81" s="109">
        <f t="shared" si="18"/>
        <v>0</v>
      </c>
      <c r="G81" s="89">
        <f>G82+9000000+200000</f>
        <v>9290330</v>
      </c>
      <c r="H81" s="109"/>
      <c r="I81" s="109"/>
      <c r="J81" s="109"/>
      <c r="K81" s="109"/>
      <c r="L81" s="109"/>
      <c r="M81" s="109"/>
      <c r="N81" s="112">
        <f t="shared" si="17"/>
        <v>9290330</v>
      </c>
      <c r="O81" s="80">
        <f t="shared" si="7"/>
        <v>9290330</v>
      </c>
    </row>
    <row r="82" spans="1:15" s="63" customFormat="1" ht="31.5">
      <c r="A82" s="87" t="s">
        <v>35</v>
      </c>
      <c r="B82" s="73" t="s">
        <v>68</v>
      </c>
      <c r="C82" s="109">
        <f>SUM(D82,G82)</f>
        <v>90330</v>
      </c>
      <c r="D82" s="109"/>
      <c r="E82" s="109"/>
      <c r="F82" s="109"/>
      <c r="G82" s="89">
        <f>30000+4500+55830</f>
        <v>90330</v>
      </c>
      <c r="H82" s="109"/>
      <c r="I82" s="109"/>
      <c r="J82" s="109"/>
      <c r="K82" s="109"/>
      <c r="L82" s="109"/>
      <c r="M82" s="109"/>
      <c r="N82" s="112">
        <f t="shared" si="17"/>
        <v>90330</v>
      </c>
      <c r="O82" s="80">
        <f t="shared" si="7"/>
        <v>90330</v>
      </c>
    </row>
    <row r="83" spans="1:15" s="43" customFormat="1" ht="19.5">
      <c r="A83" s="96"/>
      <c r="B83" s="74" t="s">
        <v>19</v>
      </c>
      <c r="C83" s="119">
        <f>C9+C24+C45+C52+C57+C60+C68+C76+C80+C74+C7</f>
        <v>13959430</v>
      </c>
      <c r="D83" s="119">
        <f aca="true" t="shared" si="19" ref="D83:N83">D9+D24+D45+D52+D57+D60+D68+D76+D80+D74+D7</f>
        <v>4689100</v>
      </c>
      <c r="E83" s="119">
        <f t="shared" si="19"/>
        <v>3170695</v>
      </c>
      <c r="F83" s="119">
        <f t="shared" si="19"/>
        <v>0</v>
      </c>
      <c r="G83" s="119">
        <f t="shared" si="19"/>
        <v>9270330</v>
      </c>
      <c r="H83" s="119">
        <f t="shared" si="19"/>
        <v>5186630</v>
      </c>
      <c r="I83" s="119">
        <f t="shared" si="19"/>
        <v>0</v>
      </c>
      <c r="J83" s="119">
        <f t="shared" si="19"/>
        <v>0</v>
      </c>
      <c r="K83" s="119">
        <f t="shared" si="19"/>
        <v>0</v>
      </c>
      <c r="L83" s="119">
        <f t="shared" si="19"/>
        <v>5186630</v>
      </c>
      <c r="M83" s="119">
        <f t="shared" si="19"/>
        <v>5186630</v>
      </c>
      <c r="N83" s="119">
        <f t="shared" si="19"/>
        <v>19146060</v>
      </c>
      <c r="O83" s="80">
        <f t="shared" si="7"/>
        <v>19146060</v>
      </c>
    </row>
    <row r="84" spans="1:15" s="43" customFormat="1" ht="16.5">
      <c r="A84" s="96"/>
      <c r="B84" s="74" t="s">
        <v>12</v>
      </c>
      <c r="C84" s="93">
        <f>C85+C87+C89</f>
        <v>1680000</v>
      </c>
      <c r="D84" s="93">
        <f aca="true" t="shared" si="20" ref="D84:N84">D85+D87+D89</f>
        <v>1700000</v>
      </c>
      <c r="E84" s="93">
        <f t="shared" si="20"/>
        <v>0</v>
      </c>
      <c r="F84" s="93">
        <f t="shared" si="20"/>
        <v>0</v>
      </c>
      <c r="G84" s="93">
        <f t="shared" si="20"/>
        <v>-20000</v>
      </c>
      <c r="H84" s="93">
        <f t="shared" si="20"/>
        <v>19103700</v>
      </c>
      <c r="I84" s="93">
        <f t="shared" si="20"/>
        <v>15000000</v>
      </c>
      <c r="J84" s="93">
        <f t="shared" si="20"/>
        <v>0</v>
      </c>
      <c r="K84" s="93">
        <f t="shared" si="20"/>
        <v>0</v>
      </c>
      <c r="L84" s="93">
        <f t="shared" si="20"/>
        <v>4103700</v>
      </c>
      <c r="M84" s="93">
        <f t="shared" si="20"/>
        <v>0</v>
      </c>
      <c r="N84" s="93">
        <f t="shared" si="20"/>
        <v>20783700</v>
      </c>
      <c r="O84" s="80">
        <f t="shared" si="7"/>
        <v>20783700</v>
      </c>
    </row>
    <row r="85" spans="1:15" s="43" customFormat="1" ht="57">
      <c r="A85" s="90" t="s">
        <v>63</v>
      </c>
      <c r="B85" s="101" t="s">
        <v>64</v>
      </c>
      <c r="C85" s="120">
        <f aca="true" t="shared" si="21" ref="C85:C91">D85+G85</f>
        <v>0</v>
      </c>
      <c r="D85" s="120">
        <f>D86</f>
        <v>0</v>
      </c>
      <c r="E85" s="93">
        <f aca="true" t="shared" si="22" ref="E85:M85">E86</f>
        <v>0</v>
      </c>
      <c r="F85" s="93">
        <f t="shared" si="22"/>
        <v>0</v>
      </c>
      <c r="G85" s="93">
        <f t="shared" si="22"/>
        <v>0</v>
      </c>
      <c r="H85" s="93">
        <f t="shared" si="22"/>
        <v>15000000</v>
      </c>
      <c r="I85" s="93">
        <f t="shared" si="22"/>
        <v>15000000</v>
      </c>
      <c r="J85" s="93">
        <f t="shared" si="22"/>
        <v>0</v>
      </c>
      <c r="K85" s="93">
        <f t="shared" si="22"/>
        <v>0</v>
      </c>
      <c r="L85" s="93">
        <f t="shared" si="22"/>
        <v>0</v>
      </c>
      <c r="M85" s="93">
        <f t="shared" si="22"/>
        <v>0</v>
      </c>
      <c r="N85" s="116">
        <f>H85+C85</f>
        <v>15000000</v>
      </c>
      <c r="O85" s="80">
        <f t="shared" si="7"/>
        <v>15000000</v>
      </c>
    </row>
    <row r="86" spans="1:15" s="43" customFormat="1" ht="243.75" customHeight="1">
      <c r="A86" s="87" t="s">
        <v>59</v>
      </c>
      <c r="B86" s="125" t="s">
        <v>60</v>
      </c>
      <c r="C86" s="121">
        <f t="shared" si="21"/>
        <v>0</v>
      </c>
      <c r="D86" s="121"/>
      <c r="E86" s="85"/>
      <c r="F86" s="85"/>
      <c r="G86" s="85"/>
      <c r="H86" s="85">
        <f>I86+L86</f>
        <v>15000000</v>
      </c>
      <c r="I86" s="86">
        <v>15000000</v>
      </c>
      <c r="J86" s="85"/>
      <c r="K86" s="85"/>
      <c r="L86" s="85"/>
      <c r="M86" s="85"/>
      <c r="N86" s="117">
        <f>H86+C86</f>
        <v>15000000</v>
      </c>
      <c r="O86" s="80">
        <f t="shared" si="7"/>
        <v>15000000</v>
      </c>
    </row>
    <row r="87" spans="1:15" s="43" customFormat="1" ht="46.5" customHeight="1">
      <c r="A87" s="90" t="s">
        <v>22</v>
      </c>
      <c r="B87" s="71" t="s">
        <v>11</v>
      </c>
      <c r="C87" s="120"/>
      <c r="D87" s="120"/>
      <c r="E87" s="93"/>
      <c r="F87" s="93"/>
      <c r="G87" s="93"/>
      <c r="H87" s="93">
        <f>I87+L87</f>
        <v>4103700</v>
      </c>
      <c r="I87" s="127">
        <f>I88</f>
        <v>0</v>
      </c>
      <c r="J87" s="127">
        <f>J88</f>
        <v>0</v>
      </c>
      <c r="K87" s="127">
        <f>K88</f>
        <v>0</v>
      </c>
      <c r="L87" s="122">
        <f>L88</f>
        <v>4103700</v>
      </c>
      <c r="M87" s="127">
        <f>M88</f>
        <v>0</v>
      </c>
      <c r="N87" s="116">
        <f>H87+C87</f>
        <v>4103700</v>
      </c>
      <c r="O87" s="80">
        <f t="shared" si="7"/>
        <v>4103700</v>
      </c>
    </row>
    <row r="88" spans="1:15" s="43" customFormat="1" ht="180" customHeight="1">
      <c r="A88" s="92" t="s">
        <v>67</v>
      </c>
      <c r="B88" s="82" t="s">
        <v>65</v>
      </c>
      <c r="C88" s="121"/>
      <c r="D88" s="121"/>
      <c r="E88" s="85"/>
      <c r="F88" s="85"/>
      <c r="G88" s="85"/>
      <c r="H88" s="85">
        <f>I88+L88</f>
        <v>4103700</v>
      </c>
      <c r="I88" s="86"/>
      <c r="J88" s="85"/>
      <c r="K88" s="85"/>
      <c r="L88" s="86">
        <v>4103700</v>
      </c>
      <c r="M88" s="85"/>
      <c r="N88" s="117">
        <f>H88+C88</f>
        <v>4103700</v>
      </c>
      <c r="O88" s="80">
        <f t="shared" si="7"/>
        <v>4103700</v>
      </c>
    </row>
    <row r="89" spans="1:15" s="43" customFormat="1" ht="31.5">
      <c r="A89" s="90" t="s">
        <v>21</v>
      </c>
      <c r="B89" s="69" t="s">
        <v>8</v>
      </c>
      <c r="C89" s="93">
        <f t="shared" si="21"/>
        <v>1680000</v>
      </c>
      <c r="D89" s="93">
        <f>D90+D91</f>
        <v>1700000</v>
      </c>
      <c r="E89" s="93">
        <f aca="true" t="shared" si="23" ref="E89:M89">E90+E91</f>
        <v>0</v>
      </c>
      <c r="F89" s="93">
        <f t="shared" si="23"/>
        <v>0</v>
      </c>
      <c r="G89" s="93">
        <f t="shared" si="23"/>
        <v>-20000</v>
      </c>
      <c r="H89" s="93">
        <f t="shared" si="23"/>
        <v>0</v>
      </c>
      <c r="I89" s="93">
        <f t="shared" si="23"/>
        <v>0</v>
      </c>
      <c r="J89" s="93">
        <f t="shared" si="23"/>
        <v>0</v>
      </c>
      <c r="K89" s="93">
        <f t="shared" si="23"/>
        <v>0</v>
      </c>
      <c r="L89" s="93">
        <f t="shared" si="23"/>
        <v>0</v>
      </c>
      <c r="M89" s="93">
        <f t="shared" si="23"/>
        <v>0</v>
      </c>
      <c r="N89" s="116">
        <f>H89+C89</f>
        <v>1680000</v>
      </c>
      <c r="O89" s="80">
        <f t="shared" si="7"/>
        <v>1680000</v>
      </c>
    </row>
    <row r="90" spans="1:15" s="43" customFormat="1" ht="16.5">
      <c r="A90" s="92" t="s">
        <v>69</v>
      </c>
      <c r="B90" s="65" t="s">
        <v>70</v>
      </c>
      <c r="C90" s="85">
        <f t="shared" si="21"/>
        <v>1700000</v>
      </c>
      <c r="D90" s="86">
        <v>1700000</v>
      </c>
      <c r="E90" s="85"/>
      <c r="F90" s="85"/>
      <c r="G90" s="85"/>
      <c r="H90" s="85"/>
      <c r="I90" s="85"/>
      <c r="J90" s="85"/>
      <c r="K90" s="85"/>
      <c r="L90" s="85"/>
      <c r="M90" s="85"/>
      <c r="N90" s="84">
        <f>SUM(H90,C90)</f>
        <v>1700000</v>
      </c>
      <c r="O90" s="80">
        <f aca="true" t="shared" si="24" ref="O90:O95">C90+H90</f>
        <v>1700000</v>
      </c>
    </row>
    <row r="91" spans="1:15" s="43" customFormat="1" ht="31.5">
      <c r="A91" s="92" t="s">
        <v>41</v>
      </c>
      <c r="B91" s="65" t="s">
        <v>71</v>
      </c>
      <c r="C91" s="85">
        <f t="shared" si="21"/>
        <v>-20000</v>
      </c>
      <c r="D91" s="86"/>
      <c r="E91" s="85"/>
      <c r="F91" s="85"/>
      <c r="G91" s="86">
        <v>-20000</v>
      </c>
      <c r="H91" s="85"/>
      <c r="I91" s="85"/>
      <c r="J91" s="85"/>
      <c r="K91" s="85"/>
      <c r="L91" s="85"/>
      <c r="M91" s="85"/>
      <c r="N91" s="84">
        <f>SUM(H91,C91)</f>
        <v>-20000</v>
      </c>
      <c r="O91" s="80">
        <f t="shared" si="24"/>
        <v>-20000</v>
      </c>
    </row>
    <row r="92" spans="1:15" s="43" customFormat="1" ht="21" thickBot="1">
      <c r="A92" s="97"/>
      <c r="B92" s="77" t="s">
        <v>26</v>
      </c>
      <c r="C92" s="123">
        <f>C84+C83</f>
        <v>15639430</v>
      </c>
      <c r="D92" s="123">
        <f aca="true" t="shared" si="25" ref="D92:N92">D84+D83</f>
        <v>6389100</v>
      </c>
      <c r="E92" s="123">
        <f t="shared" si="25"/>
        <v>3170695</v>
      </c>
      <c r="F92" s="123">
        <f t="shared" si="25"/>
        <v>0</v>
      </c>
      <c r="G92" s="123">
        <f t="shared" si="25"/>
        <v>9250330</v>
      </c>
      <c r="H92" s="123">
        <f t="shared" si="25"/>
        <v>24290330</v>
      </c>
      <c r="I92" s="123">
        <f t="shared" si="25"/>
        <v>15000000</v>
      </c>
      <c r="J92" s="123">
        <f t="shared" si="25"/>
        <v>0</v>
      </c>
      <c r="K92" s="123">
        <f t="shared" si="25"/>
        <v>0</v>
      </c>
      <c r="L92" s="123">
        <f t="shared" si="25"/>
        <v>9290330</v>
      </c>
      <c r="M92" s="123">
        <f t="shared" si="25"/>
        <v>5186630</v>
      </c>
      <c r="N92" s="124">
        <f t="shared" si="25"/>
        <v>39929760</v>
      </c>
      <c r="O92" s="80">
        <f t="shared" si="24"/>
        <v>39929760</v>
      </c>
    </row>
    <row r="93" spans="1:15" ht="15.75">
      <c r="A93" s="33"/>
      <c r="C93" s="4"/>
      <c r="D93" s="2"/>
      <c r="E93" s="2"/>
      <c r="F93" s="2"/>
      <c r="G93" s="2"/>
      <c r="H93" s="6"/>
      <c r="I93" s="2"/>
      <c r="J93" s="2"/>
      <c r="K93" s="2"/>
      <c r="L93" s="2"/>
      <c r="M93" s="2"/>
      <c r="N93" s="4"/>
      <c r="O93" s="80">
        <f t="shared" si="24"/>
        <v>0</v>
      </c>
    </row>
    <row r="94" spans="1:15" ht="18.75">
      <c r="A94" s="16"/>
      <c r="B94" s="19"/>
      <c r="C94" s="4"/>
      <c r="D94" s="2"/>
      <c r="E94" s="2"/>
      <c r="F94" s="2"/>
      <c r="G94" s="2"/>
      <c r="H94" s="6"/>
      <c r="I94" s="2"/>
      <c r="J94" s="2"/>
      <c r="K94" s="20"/>
      <c r="L94" s="2"/>
      <c r="M94" s="2"/>
      <c r="N94" s="46"/>
      <c r="O94" s="51">
        <f t="shared" si="24"/>
        <v>0</v>
      </c>
    </row>
    <row r="95" spans="1:15" ht="24" customHeight="1">
      <c r="A95" s="17"/>
      <c r="B95" s="162" t="s">
        <v>13</v>
      </c>
      <c r="C95" s="162"/>
      <c r="D95" s="162"/>
      <c r="E95" s="26"/>
      <c r="G95" s="30"/>
      <c r="H95" s="31"/>
      <c r="I95" s="30"/>
      <c r="J95" s="30"/>
      <c r="K95" s="162" t="s">
        <v>39</v>
      </c>
      <c r="L95" s="162"/>
      <c r="M95" s="2"/>
      <c r="N95" s="4"/>
      <c r="O95" s="51">
        <f t="shared" si="24"/>
        <v>0</v>
      </c>
    </row>
    <row r="96" spans="1:14" ht="12.75">
      <c r="A96" s="3"/>
      <c r="C96" s="4"/>
      <c r="D96" s="2"/>
      <c r="E96" s="2"/>
      <c r="F96" s="2"/>
      <c r="G96" s="2"/>
      <c r="H96" s="6"/>
      <c r="I96" s="2"/>
      <c r="J96" s="2"/>
      <c r="K96" s="2"/>
      <c r="L96" s="2"/>
      <c r="M96" s="2"/>
      <c r="N96" s="4"/>
    </row>
    <row r="97" ht="12.75">
      <c r="A97" s="16"/>
    </row>
    <row r="98" spans="1:3" ht="12.75">
      <c r="A98" s="16"/>
      <c r="C98" s="36"/>
    </row>
    <row r="99" spans="1:14" ht="12.75">
      <c r="A99" s="16"/>
      <c r="B99" s="13" t="s">
        <v>24</v>
      </c>
      <c r="C99" s="45">
        <f>C83-'додаток 2'!C40</f>
        <v>0</v>
      </c>
      <c r="D99">
        <f>D83-'додаток 2'!D40</f>
        <v>0</v>
      </c>
      <c r="E99">
        <f>E83-'додаток 2'!E40</f>
        <v>0</v>
      </c>
      <c r="F99">
        <f>F83-'додаток 2'!F40</f>
        <v>0</v>
      </c>
      <c r="G99">
        <f>G83-'додаток 2'!G40</f>
        <v>0</v>
      </c>
      <c r="H99" s="5">
        <f>H83-'додаток 2'!H40</f>
        <v>0</v>
      </c>
      <c r="I99">
        <f>I83-'додаток 2'!I40</f>
        <v>0</v>
      </c>
      <c r="J99">
        <f>J83-'додаток 2'!J40</f>
        <v>0</v>
      </c>
      <c r="K99">
        <f>K83-'додаток 2'!K40</f>
        <v>0</v>
      </c>
      <c r="L99">
        <f>L83-'додаток 2'!L40</f>
        <v>0</v>
      </c>
      <c r="M99">
        <f>M83-'додаток 2'!M40</f>
        <v>0</v>
      </c>
      <c r="N99" s="1">
        <f>N83-'додаток 2'!N40</f>
        <v>0</v>
      </c>
    </row>
    <row r="100" spans="1:14" ht="12.75">
      <c r="A100" s="16"/>
      <c r="B100" s="13" t="s">
        <v>23</v>
      </c>
      <c r="C100" s="36">
        <f>C92-'додаток 2'!C47</f>
        <v>0</v>
      </c>
      <c r="D100">
        <f>D92-'додаток 2'!D47</f>
        <v>0</v>
      </c>
      <c r="E100">
        <f>E92-'додаток 2'!E47</f>
        <v>0</v>
      </c>
      <c r="F100">
        <f>F92-'додаток 2'!F47</f>
        <v>0</v>
      </c>
      <c r="G100">
        <f>G92-'додаток 2'!G47</f>
        <v>0</v>
      </c>
      <c r="H100" s="5">
        <f>H92-'додаток 2'!H47</f>
        <v>0</v>
      </c>
      <c r="I100">
        <f>I92-'додаток 2'!I47</f>
        <v>0</v>
      </c>
      <c r="J100">
        <f>J92-'додаток 2'!J47</f>
        <v>0</v>
      </c>
      <c r="K100">
        <f>K92-'додаток 2'!K47</f>
        <v>0</v>
      </c>
      <c r="L100">
        <f>L92-'додаток 2'!L47</f>
        <v>0</v>
      </c>
      <c r="M100">
        <f>M92-'додаток 2'!M47</f>
        <v>0</v>
      </c>
      <c r="N100" s="1">
        <f>N92-'додаток 2'!N47</f>
        <v>0</v>
      </c>
    </row>
    <row r="101" spans="1:14" ht="12.75">
      <c r="A101" s="16"/>
      <c r="B101" s="13" t="s">
        <v>25</v>
      </c>
      <c r="C101" s="48"/>
      <c r="D101" s="45"/>
      <c r="E101" s="45"/>
      <c r="F101" s="45"/>
      <c r="G101" s="45"/>
      <c r="H101" s="48">
        <f>H92-'[1]додаток 1уточ.'!$D$27</f>
        <v>0</v>
      </c>
      <c r="I101" s="45"/>
      <c r="J101" s="45"/>
      <c r="K101" s="45"/>
      <c r="L101" s="45"/>
      <c r="M101" s="45">
        <f>M92-'[1]додаток 1уточ.'!$E$27</f>
        <v>0</v>
      </c>
      <c r="N101" s="48"/>
    </row>
    <row r="102" ht="12.75">
      <c r="A102" s="16"/>
    </row>
    <row r="103" spans="1:14" ht="12.75">
      <c r="A103" s="16"/>
      <c r="C103" s="45">
        <f>C92-'[1]додаток 1уточ.'!$C$27</f>
        <v>0</v>
      </c>
      <c r="N103" s="45">
        <f>N92-'[1]додаток 1уточ.'!$F$27</f>
        <v>0</v>
      </c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spans="1:14" ht="12.75">
      <c r="A108" s="16"/>
      <c r="C108" s="45"/>
      <c r="H108" s="49"/>
      <c r="N108" s="45"/>
    </row>
    <row r="109" ht="12.75">
      <c r="A109" s="16"/>
    </row>
    <row r="110" spans="1:13" ht="12.75">
      <c r="A110" s="1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</sheetData>
  <mergeCells count="16">
    <mergeCell ref="B95:D95"/>
    <mergeCell ref="C3:G3"/>
    <mergeCell ref="H3:M3"/>
    <mergeCell ref="M4:M5"/>
    <mergeCell ref="B4:B5"/>
    <mergeCell ref="L4:L5"/>
    <mergeCell ref="A4:A5"/>
    <mergeCell ref="K95:L95"/>
    <mergeCell ref="N3:N5"/>
    <mergeCell ref="C4:C5"/>
    <mergeCell ref="E4:F4"/>
    <mergeCell ref="D4:D5"/>
    <mergeCell ref="G4:G5"/>
    <mergeCell ref="H4:H5"/>
    <mergeCell ref="I4:I5"/>
    <mergeCell ref="J4:K4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8" r:id="rId2"/>
  <rowBreaks count="2" manualBreakCount="2">
    <brk id="71" max="13" man="1"/>
    <brk id="8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Zeros="0" tabSelected="1" view="pageBreakPreview" zoomScaleSheetLayoutView="100" workbookViewId="0" topLeftCell="A10">
      <pane xSplit="2" ySplit="1" topLeftCell="M37" activePane="bottomRight" state="frozen"/>
      <selection pane="topLeft" activeCell="A10" sqref="A10"/>
      <selection pane="topRight" activeCell="C10" sqref="C10"/>
      <selection pane="bottomLeft" activeCell="A11" sqref="A11"/>
      <selection pane="bottomRight" activeCell="P43" sqref="P43"/>
    </sheetView>
  </sheetViews>
  <sheetFormatPr defaultColWidth="9.33203125" defaultRowHeight="12.75"/>
  <cols>
    <col min="1" max="1" width="10" style="9" customWidth="1"/>
    <col min="2" max="2" width="40.83203125" style="12" customWidth="1"/>
    <col min="3" max="3" width="17.83203125" style="10" customWidth="1"/>
    <col min="4" max="5" width="17.83203125" style="7" customWidth="1"/>
    <col min="6" max="6" width="17.5" style="7" customWidth="1"/>
    <col min="7" max="7" width="18.16015625" style="7" customWidth="1"/>
    <col min="8" max="8" width="18.16015625" style="10" customWidth="1"/>
    <col min="9" max="9" width="16.83203125" style="7" customWidth="1"/>
    <col min="10" max="11" width="15.5" style="7" customWidth="1"/>
    <col min="12" max="12" width="18.5" style="7" customWidth="1"/>
    <col min="13" max="13" width="16.16015625" style="7" customWidth="1"/>
    <col min="14" max="14" width="16.83203125" style="10" customWidth="1"/>
    <col min="15" max="16384" width="9.33203125" style="7" customWidth="1"/>
  </cols>
  <sheetData>
    <row r="1" spans="12:14" ht="12.75">
      <c r="L1" s="79" t="s">
        <v>62</v>
      </c>
      <c r="M1" s="79"/>
      <c r="N1" s="79"/>
    </row>
    <row r="2" spans="12:14" ht="12.75">
      <c r="L2" s="79" t="s">
        <v>40</v>
      </c>
      <c r="M2" s="79"/>
      <c r="N2" s="79"/>
    </row>
    <row r="3" spans="12:14" ht="12.75">
      <c r="L3" s="79" t="s">
        <v>61</v>
      </c>
      <c r="M3" s="79"/>
      <c r="N3" s="79"/>
    </row>
    <row r="4" spans="12:14" ht="12.75">
      <c r="L4" s="79"/>
      <c r="M4" s="79"/>
      <c r="N4" s="79"/>
    </row>
    <row r="5" spans="1:14" ht="30.75" customHeight="1">
      <c r="A5" s="179" t="s">
        <v>38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30" customHeight="1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ht="15.75" thickBot="1">
      <c r="N7" s="37" t="s">
        <v>15</v>
      </c>
    </row>
    <row r="8" spans="1:14" ht="33.75" customHeight="1">
      <c r="A8" s="184" t="s">
        <v>14</v>
      </c>
      <c r="B8" s="177" t="s">
        <v>28</v>
      </c>
      <c r="C8" s="180" t="s">
        <v>5</v>
      </c>
      <c r="D8" s="180"/>
      <c r="E8" s="180"/>
      <c r="F8" s="180"/>
      <c r="G8" s="180"/>
      <c r="H8" s="180" t="s">
        <v>7</v>
      </c>
      <c r="I8" s="180"/>
      <c r="J8" s="180"/>
      <c r="K8" s="180"/>
      <c r="L8" s="180"/>
      <c r="M8" s="180"/>
      <c r="N8" s="181" t="s">
        <v>3</v>
      </c>
    </row>
    <row r="9" spans="1:14" ht="16.5" customHeight="1">
      <c r="A9" s="185"/>
      <c r="B9" s="178"/>
      <c r="C9" s="175" t="s">
        <v>6</v>
      </c>
      <c r="D9" s="174" t="s">
        <v>29</v>
      </c>
      <c r="E9" s="175" t="s">
        <v>9</v>
      </c>
      <c r="F9" s="175"/>
      <c r="G9" s="174" t="s">
        <v>32</v>
      </c>
      <c r="H9" s="175" t="s">
        <v>6</v>
      </c>
      <c r="I9" s="174" t="s">
        <v>29</v>
      </c>
      <c r="J9" s="175" t="s">
        <v>9</v>
      </c>
      <c r="K9" s="175"/>
      <c r="L9" s="174" t="s">
        <v>32</v>
      </c>
      <c r="M9" s="174" t="s">
        <v>33</v>
      </c>
      <c r="N9" s="182"/>
    </row>
    <row r="10" spans="1:14" ht="54.75" customHeight="1">
      <c r="A10" s="185"/>
      <c r="B10" s="178"/>
      <c r="C10" s="175"/>
      <c r="D10" s="174"/>
      <c r="E10" s="55" t="s">
        <v>30</v>
      </c>
      <c r="F10" s="55" t="s">
        <v>31</v>
      </c>
      <c r="G10" s="174"/>
      <c r="H10" s="175"/>
      <c r="I10" s="174"/>
      <c r="J10" s="55" t="s">
        <v>30</v>
      </c>
      <c r="K10" s="55" t="s">
        <v>31</v>
      </c>
      <c r="L10" s="174"/>
      <c r="M10" s="174"/>
      <c r="N10" s="183"/>
    </row>
    <row r="11" spans="1:26" s="21" customFormat="1" ht="24" customHeight="1">
      <c r="A11" s="135">
        <v>1</v>
      </c>
      <c r="B11" s="136">
        <v>2</v>
      </c>
      <c r="C11" s="137">
        <v>3</v>
      </c>
      <c r="D11" s="138">
        <v>4</v>
      </c>
      <c r="E11" s="138">
        <v>5</v>
      </c>
      <c r="F11" s="138">
        <v>6</v>
      </c>
      <c r="G11" s="138">
        <v>7</v>
      </c>
      <c r="H11" s="139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40" t="s">
        <v>34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s="21" customFormat="1" ht="24" customHeight="1">
      <c r="A12" s="53" t="s">
        <v>191</v>
      </c>
      <c r="B12" s="54" t="s">
        <v>192</v>
      </c>
      <c r="C12" s="197">
        <f>D12+G12</f>
        <v>100000</v>
      </c>
      <c r="D12" s="197">
        <f>D13</f>
        <v>100000</v>
      </c>
      <c r="E12" s="197">
        <f aca="true" t="shared" si="0" ref="E12:M12">E13</f>
        <v>0</v>
      </c>
      <c r="F12" s="197">
        <f t="shared" si="0"/>
        <v>0</v>
      </c>
      <c r="G12" s="197">
        <f t="shared" si="0"/>
        <v>0</v>
      </c>
      <c r="H12" s="197">
        <f t="shared" si="0"/>
        <v>0</v>
      </c>
      <c r="I12" s="197">
        <f t="shared" si="0"/>
        <v>0</v>
      </c>
      <c r="J12" s="197">
        <f t="shared" si="0"/>
        <v>0</v>
      </c>
      <c r="K12" s="197">
        <f t="shared" si="0"/>
        <v>0</v>
      </c>
      <c r="L12" s="197">
        <f t="shared" si="0"/>
        <v>0</v>
      </c>
      <c r="M12" s="197">
        <f t="shared" si="0"/>
        <v>0</v>
      </c>
      <c r="N12" s="197">
        <f>C12+H12</f>
        <v>100000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s="21" customFormat="1" ht="18.75" customHeight="1">
      <c r="A13" s="75" t="s">
        <v>189</v>
      </c>
      <c r="B13" s="128" t="s">
        <v>193</v>
      </c>
      <c r="C13" s="198">
        <f>D13+G13</f>
        <v>100000</v>
      </c>
      <c r="D13" s="199">
        <f>'додаток 3'!D8</f>
        <v>100000</v>
      </c>
      <c r="E13" s="199">
        <f>'додаток 3'!E8</f>
        <v>0</v>
      </c>
      <c r="F13" s="199">
        <f>'додаток 3'!F8</f>
        <v>0</v>
      </c>
      <c r="G13" s="199">
        <f>'додаток 3'!G8</f>
        <v>0</v>
      </c>
      <c r="H13" s="199">
        <f>'додаток 3'!H8</f>
        <v>0</v>
      </c>
      <c r="I13" s="199">
        <f>'додаток 3'!I8</f>
        <v>0</v>
      </c>
      <c r="J13" s="199">
        <f>'додаток 3'!J8</f>
        <v>0</v>
      </c>
      <c r="K13" s="199">
        <f>'додаток 3'!K8</f>
        <v>0</v>
      </c>
      <c r="L13" s="199">
        <f>'додаток 3'!L8</f>
        <v>0</v>
      </c>
      <c r="M13" s="199">
        <f>'додаток 3'!M8</f>
        <v>0</v>
      </c>
      <c r="N13" s="200">
        <f>C13+H13</f>
        <v>100000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s="21" customFormat="1" ht="21" customHeight="1">
      <c r="A14" s="186" t="s">
        <v>137</v>
      </c>
      <c r="B14" s="187" t="s">
        <v>138</v>
      </c>
      <c r="C14" s="188">
        <f aca="true" t="shared" si="1" ref="C14:C35">D14+G14</f>
        <v>1060210</v>
      </c>
      <c r="D14" s="188">
        <f>'додаток 3'!D9-'додаток 3'!D23+'додаток 3'!D25</f>
        <v>1060210</v>
      </c>
      <c r="E14" s="188">
        <f>'додаток 3'!E9-'додаток 3'!E23+'додаток 3'!E25</f>
        <v>697700</v>
      </c>
      <c r="F14" s="188">
        <f>'додаток 3'!F9-'додаток 3'!F23+'додаток 3'!F25</f>
        <v>0</v>
      </c>
      <c r="G14" s="188">
        <f>'додаток 3'!G9-'додаток 3'!G23+'додаток 3'!G25</f>
        <v>0</v>
      </c>
      <c r="H14" s="188">
        <f>'додаток 3'!H9-'додаток 3'!H23+'додаток 3'!H25</f>
        <v>0</v>
      </c>
      <c r="I14" s="188">
        <f>'додаток 3'!I9-'додаток 3'!I23+'додаток 3'!I25</f>
        <v>0</v>
      </c>
      <c r="J14" s="188">
        <f>'додаток 3'!J9-'додаток 3'!J23+'додаток 3'!J25</f>
        <v>0</v>
      </c>
      <c r="K14" s="188">
        <f>'додаток 3'!K9-'додаток 3'!K23+'додаток 3'!K25</f>
        <v>0</v>
      </c>
      <c r="L14" s="188">
        <f>'додаток 3'!L9-'додаток 3'!L23+'додаток 3'!L25</f>
        <v>0</v>
      </c>
      <c r="M14" s="188">
        <f>'додаток 3'!M9-'додаток 3'!M23+'додаток 3'!M25</f>
        <v>0</v>
      </c>
      <c r="N14" s="189">
        <f>H14+C14</f>
        <v>1060210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14" s="11" customFormat="1" ht="23.25" customHeight="1">
      <c r="A15" s="53" t="s">
        <v>1</v>
      </c>
      <c r="B15" s="54" t="s">
        <v>37</v>
      </c>
      <c r="C15" s="102">
        <f t="shared" si="1"/>
        <v>2682100</v>
      </c>
      <c r="D15" s="102">
        <f>'додаток 3'!D24-'додаток 3'!D25-'додаток 3'!D44</f>
        <v>2702100</v>
      </c>
      <c r="E15" s="102">
        <f>'додаток 3'!E24-'додаток 3'!E25-'додаток 3'!E44</f>
        <v>1984200</v>
      </c>
      <c r="F15" s="102">
        <f>'додаток 3'!F24-'додаток 3'!F25-'додаток 3'!F44</f>
        <v>0</v>
      </c>
      <c r="G15" s="102">
        <f>'додаток 3'!G24-'додаток 3'!G25-'додаток 3'!G44</f>
        <v>-20000</v>
      </c>
      <c r="H15" s="102">
        <f>'додаток 3'!H24-'додаток 3'!H25-'додаток 3'!H44</f>
        <v>0</v>
      </c>
      <c r="I15" s="102">
        <f>'додаток 3'!I24-'додаток 3'!I25-'додаток 3'!I44</f>
        <v>0</v>
      </c>
      <c r="J15" s="102">
        <f>'додаток 3'!J24-'додаток 3'!J25-'додаток 3'!J44</f>
        <v>0</v>
      </c>
      <c r="K15" s="102">
        <f>'додаток 3'!K24-'додаток 3'!K25-'додаток 3'!K44</f>
        <v>0</v>
      </c>
      <c r="L15" s="102">
        <f>'додаток 3'!L24-'додаток 3'!L25-'додаток 3'!L44</f>
        <v>0</v>
      </c>
      <c r="M15" s="102">
        <f>'додаток 3'!M24-'додаток 3'!M25-'додаток 3'!M44</f>
        <v>0</v>
      </c>
      <c r="N15" s="103">
        <f>H15+C15</f>
        <v>2682100</v>
      </c>
    </row>
    <row r="16" spans="1:14" s="11" customFormat="1" ht="33" customHeight="1">
      <c r="A16" s="53" t="s">
        <v>53</v>
      </c>
      <c r="B16" s="54" t="s">
        <v>54</v>
      </c>
      <c r="C16" s="102">
        <f t="shared" si="1"/>
        <v>459300</v>
      </c>
      <c r="D16" s="102">
        <f>D17+D19+D20+D21+D22+D23+D24+D27+D28</f>
        <v>459300</v>
      </c>
      <c r="E16" s="102">
        <f aca="true" t="shared" si="2" ref="E16:M16">E17+E19+E20+E21+E22+E23+E24+E27+E28</f>
        <v>323940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02">
        <f t="shared" si="2"/>
        <v>0</v>
      </c>
      <c r="J16" s="102">
        <f t="shared" si="2"/>
        <v>0</v>
      </c>
      <c r="K16" s="102">
        <f t="shared" si="2"/>
        <v>0</v>
      </c>
      <c r="L16" s="102">
        <f t="shared" si="2"/>
        <v>0</v>
      </c>
      <c r="M16" s="102">
        <f t="shared" si="2"/>
        <v>0</v>
      </c>
      <c r="N16" s="103">
        <f>H16+C16</f>
        <v>459300</v>
      </c>
    </row>
    <row r="17" spans="1:19" s="11" customFormat="1" ht="32.25" customHeight="1">
      <c r="A17" s="87" t="s">
        <v>55</v>
      </c>
      <c r="B17" s="83" t="s">
        <v>57</v>
      </c>
      <c r="C17" s="104">
        <f t="shared" si="1"/>
        <v>20000</v>
      </c>
      <c r="D17" s="106">
        <f>'додаток 3'!D46</f>
        <v>20000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5">
        <f>H17+C17</f>
        <v>20000</v>
      </c>
      <c r="O17" s="64"/>
      <c r="P17" s="64"/>
      <c r="Q17" s="64"/>
      <c r="R17" s="64"/>
      <c r="S17" s="64"/>
    </row>
    <row r="18" spans="1:19" s="11" customFormat="1" ht="17.25" customHeight="1">
      <c r="A18" s="92" t="s">
        <v>35</v>
      </c>
      <c r="B18" s="83" t="s">
        <v>56</v>
      </c>
      <c r="C18" s="104">
        <f t="shared" si="1"/>
        <v>20000</v>
      </c>
      <c r="D18" s="106">
        <f>'додаток 3'!D47</f>
        <v>20000</v>
      </c>
      <c r="E18" s="106">
        <f>'додаток 3'!E47</f>
        <v>0</v>
      </c>
      <c r="F18" s="106">
        <f>'додаток 3'!F47</f>
        <v>0</v>
      </c>
      <c r="G18" s="106">
        <f>'додаток 3'!G47</f>
        <v>0</v>
      </c>
      <c r="H18" s="106">
        <f>'додаток 3'!H47</f>
        <v>0</v>
      </c>
      <c r="I18" s="106">
        <f>'додаток 3'!I47</f>
        <v>0</v>
      </c>
      <c r="J18" s="106">
        <f>'додаток 3'!J47</f>
        <v>0</v>
      </c>
      <c r="K18" s="106">
        <f>'додаток 3'!K47</f>
        <v>0</v>
      </c>
      <c r="L18" s="106">
        <f>'додаток 3'!L47</f>
        <v>0</v>
      </c>
      <c r="M18" s="106">
        <f>'додаток 3'!M47</f>
        <v>0</v>
      </c>
      <c r="N18" s="105">
        <f>H18+C18</f>
        <v>20000</v>
      </c>
      <c r="O18" s="64"/>
      <c r="P18" s="64"/>
      <c r="Q18" s="64"/>
      <c r="R18" s="64"/>
      <c r="S18" s="64"/>
    </row>
    <row r="19" spans="1:19" s="11" customFormat="1" ht="30" customHeight="1">
      <c r="A19" s="87" t="s">
        <v>103</v>
      </c>
      <c r="B19" s="83" t="s">
        <v>104</v>
      </c>
      <c r="C19" s="104">
        <f t="shared" si="1"/>
        <v>46300</v>
      </c>
      <c r="D19" s="106">
        <f>'додаток 3'!D48</f>
        <v>46300</v>
      </c>
      <c r="E19" s="106">
        <f>'додаток 3'!E48</f>
        <v>34000</v>
      </c>
      <c r="F19" s="106">
        <f>'додаток 3'!F48</f>
        <v>0</v>
      </c>
      <c r="G19" s="106">
        <f>'додаток 3'!G48</f>
        <v>0</v>
      </c>
      <c r="H19" s="106">
        <f>'додаток 3'!H48</f>
        <v>0</v>
      </c>
      <c r="I19" s="106">
        <f>'додаток 3'!I48</f>
        <v>0</v>
      </c>
      <c r="J19" s="106">
        <f>'додаток 3'!J48</f>
        <v>0</v>
      </c>
      <c r="K19" s="106">
        <f>'додаток 3'!K48</f>
        <v>0</v>
      </c>
      <c r="L19" s="106">
        <f>'додаток 3'!L48</f>
        <v>0</v>
      </c>
      <c r="M19" s="106">
        <f>'додаток 3'!M48</f>
        <v>0</v>
      </c>
      <c r="N19" s="105">
        <f aca="true" t="shared" si="3" ref="N19:N28">H19+C19</f>
        <v>46300</v>
      </c>
      <c r="O19" s="64"/>
      <c r="P19" s="64"/>
      <c r="Q19" s="64"/>
      <c r="R19" s="64"/>
      <c r="S19" s="64"/>
    </row>
    <row r="20" spans="1:19" s="11" customFormat="1" ht="17.25" customHeight="1">
      <c r="A20" s="87" t="s">
        <v>121</v>
      </c>
      <c r="B20" s="141" t="s">
        <v>124</v>
      </c>
      <c r="C20" s="104">
        <f t="shared" si="1"/>
        <v>15800</v>
      </c>
      <c r="D20" s="106">
        <f>'додаток 3'!D58</f>
        <v>15800</v>
      </c>
      <c r="E20" s="106">
        <f>'додаток 3'!E58</f>
        <v>11600</v>
      </c>
      <c r="F20" s="106">
        <f>'додаток 3'!F58</f>
        <v>0</v>
      </c>
      <c r="G20" s="106">
        <f>'додаток 3'!G58</f>
        <v>0</v>
      </c>
      <c r="H20" s="106">
        <f>'додаток 3'!H58</f>
        <v>0</v>
      </c>
      <c r="I20" s="106">
        <f>'додаток 3'!I58</f>
        <v>0</v>
      </c>
      <c r="J20" s="106">
        <f>'додаток 3'!J58</f>
        <v>0</v>
      </c>
      <c r="K20" s="106">
        <f>'додаток 3'!K58</f>
        <v>0</v>
      </c>
      <c r="L20" s="106">
        <f>'додаток 3'!L58</f>
        <v>0</v>
      </c>
      <c r="M20" s="106">
        <f>'додаток 3'!M58</f>
        <v>0</v>
      </c>
      <c r="N20" s="105">
        <f t="shared" si="3"/>
        <v>15800</v>
      </c>
      <c r="O20" s="64"/>
      <c r="P20" s="64"/>
      <c r="Q20" s="64"/>
      <c r="R20" s="64"/>
      <c r="S20" s="64"/>
    </row>
    <row r="21" spans="1:19" s="11" customFormat="1" ht="33" customHeight="1">
      <c r="A21" s="87" t="s">
        <v>122</v>
      </c>
      <c r="B21" s="128" t="s">
        <v>123</v>
      </c>
      <c r="C21" s="104">
        <f t="shared" si="1"/>
        <v>8800</v>
      </c>
      <c r="D21" s="106">
        <f>'додаток 3'!D59</f>
        <v>8800</v>
      </c>
      <c r="E21" s="106">
        <f>'додаток 3'!E59</f>
        <v>6500</v>
      </c>
      <c r="F21" s="106">
        <f>'додаток 3'!F59</f>
        <v>0</v>
      </c>
      <c r="G21" s="106">
        <f>'додаток 3'!G59</f>
        <v>0</v>
      </c>
      <c r="H21" s="106">
        <f>'додаток 3'!H59</f>
        <v>0</v>
      </c>
      <c r="I21" s="106">
        <f>'додаток 3'!I59</f>
        <v>0</v>
      </c>
      <c r="J21" s="106">
        <f>'додаток 3'!J59</f>
        <v>0</v>
      </c>
      <c r="K21" s="106">
        <f>'додаток 3'!K59</f>
        <v>0</v>
      </c>
      <c r="L21" s="106">
        <f>'додаток 3'!L59</f>
        <v>0</v>
      </c>
      <c r="M21" s="106">
        <f>'додаток 3'!M59</f>
        <v>0</v>
      </c>
      <c r="N21" s="105">
        <f t="shared" si="3"/>
        <v>8800</v>
      </c>
      <c r="O21" s="64"/>
      <c r="P21" s="64"/>
      <c r="Q21" s="64"/>
      <c r="R21" s="64"/>
      <c r="S21" s="64"/>
    </row>
    <row r="22" spans="1:19" s="11" customFormat="1" ht="50.25" customHeight="1">
      <c r="A22" s="87" t="s">
        <v>105</v>
      </c>
      <c r="B22" s="142" t="s">
        <v>106</v>
      </c>
      <c r="C22" s="104">
        <f t="shared" si="1"/>
        <v>310800</v>
      </c>
      <c r="D22" s="106">
        <f>'додаток 3'!D49</f>
        <v>310800</v>
      </c>
      <c r="E22" s="106">
        <f>'додаток 3'!E49</f>
        <v>229400</v>
      </c>
      <c r="F22" s="106">
        <f>'додаток 3'!F49</f>
        <v>0</v>
      </c>
      <c r="G22" s="106">
        <f>'додаток 3'!G49</f>
        <v>0</v>
      </c>
      <c r="H22" s="106">
        <f>'додаток 3'!H49</f>
        <v>0</v>
      </c>
      <c r="I22" s="106">
        <f>'додаток 3'!I49</f>
        <v>0</v>
      </c>
      <c r="J22" s="106">
        <f>'додаток 3'!J49</f>
        <v>0</v>
      </c>
      <c r="K22" s="106">
        <f>'додаток 3'!K49</f>
        <v>0</v>
      </c>
      <c r="L22" s="106">
        <f>'додаток 3'!L49</f>
        <v>0</v>
      </c>
      <c r="M22" s="106">
        <f>'додаток 3'!M49</f>
        <v>0</v>
      </c>
      <c r="N22" s="105">
        <f t="shared" si="3"/>
        <v>310800</v>
      </c>
      <c r="O22" s="64"/>
      <c r="P22" s="64"/>
      <c r="Q22" s="64"/>
      <c r="R22" s="64"/>
      <c r="S22" s="64"/>
    </row>
    <row r="23" spans="1:19" s="11" customFormat="1" ht="34.5" customHeight="1">
      <c r="A23" s="87" t="s">
        <v>113</v>
      </c>
      <c r="B23" s="128" t="s">
        <v>114</v>
      </c>
      <c r="C23" s="104">
        <f t="shared" si="1"/>
        <v>1892</v>
      </c>
      <c r="D23" s="106">
        <f>'додаток 3'!D53</f>
        <v>1892</v>
      </c>
      <c r="E23" s="106">
        <f>'додаток 3'!E53</f>
        <v>1389</v>
      </c>
      <c r="F23" s="106">
        <f>'додаток 3'!F53</f>
        <v>0</v>
      </c>
      <c r="G23" s="106">
        <f>'додаток 3'!G53</f>
        <v>0</v>
      </c>
      <c r="H23" s="106">
        <f>'додаток 3'!H53</f>
        <v>0</v>
      </c>
      <c r="I23" s="106">
        <f>'додаток 3'!I53</f>
        <v>0</v>
      </c>
      <c r="J23" s="106">
        <f>'додаток 3'!J53</f>
        <v>0</v>
      </c>
      <c r="K23" s="106">
        <f>'додаток 3'!K53</f>
        <v>0</v>
      </c>
      <c r="L23" s="106">
        <f>'додаток 3'!L53</f>
        <v>0</v>
      </c>
      <c r="M23" s="106">
        <f>'додаток 3'!M53</f>
        <v>0</v>
      </c>
      <c r="N23" s="105">
        <f t="shared" si="3"/>
        <v>1892</v>
      </c>
      <c r="O23" s="64"/>
      <c r="P23" s="64"/>
      <c r="Q23" s="64"/>
      <c r="R23" s="64"/>
      <c r="S23" s="64"/>
    </row>
    <row r="24" spans="1:19" s="11" customFormat="1" ht="17.25" customHeight="1">
      <c r="A24" s="87" t="s">
        <v>115</v>
      </c>
      <c r="B24" s="128" t="s">
        <v>116</v>
      </c>
      <c r="C24" s="104">
        <f t="shared" si="1"/>
        <v>5108</v>
      </c>
      <c r="D24" s="106">
        <f>'додаток 3'!D54</f>
        <v>5108</v>
      </c>
      <c r="E24" s="106">
        <f>'додаток 3'!E54</f>
        <v>3751</v>
      </c>
      <c r="F24" s="106">
        <f>'додаток 3'!F54</f>
        <v>0</v>
      </c>
      <c r="G24" s="106">
        <f>'додаток 3'!G54</f>
        <v>0</v>
      </c>
      <c r="H24" s="106">
        <f>'додаток 3'!H54</f>
        <v>0</v>
      </c>
      <c r="I24" s="106">
        <f>'додаток 3'!I54</f>
        <v>0</v>
      </c>
      <c r="J24" s="106">
        <f>'додаток 3'!J54</f>
        <v>0</v>
      </c>
      <c r="K24" s="106">
        <f>'додаток 3'!K54</f>
        <v>0</v>
      </c>
      <c r="L24" s="106">
        <f>'додаток 3'!L54</f>
        <v>0</v>
      </c>
      <c r="M24" s="106">
        <f>'додаток 3'!M54</f>
        <v>0</v>
      </c>
      <c r="N24" s="105">
        <f t="shared" si="3"/>
        <v>5108</v>
      </c>
      <c r="O24" s="64"/>
      <c r="P24" s="64"/>
      <c r="Q24" s="64"/>
      <c r="R24" s="64"/>
      <c r="S24" s="64"/>
    </row>
    <row r="25" spans="1:19" s="11" customFormat="1" ht="59.25" customHeight="1">
      <c r="A25" s="87"/>
      <c r="B25" s="128" t="s">
        <v>117</v>
      </c>
      <c r="C25" s="104">
        <f t="shared" si="1"/>
        <v>2718</v>
      </c>
      <c r="D25" s="106">
        <f>'додаток 3'!D55</f>
        <v>2718</v>
      </c>
      <c r="E25" s="106">
        <f>'додаток 3'!E55</f>
        <v>1995</v>
      </c>
      <c r="F25" s="106">
        <f>'додаток 3'!F55</f>
        <v>0</v>
      </c>
      <c r="G25" s="106">
        <f>'додаток 3'!G55</f>
        <v>0</v>
      </c>
      <c r="H25" s="106">
        <f>'додаток 3'!H55</f>
        <v>0</v>
      </c>
      <c r="I25" s="106">
        <f>'додаток 3'!I55</f>
        <v>0</v>
      </c>
      <c r="J25" s="106">
        <f>'додаток 3'!J55</f>
        <v>0</v>
      </c>
      <c r="K25" s="106">
        <f>'додаток 3'!K55</f>
        <v>0</v>
      </c>
      <c r="L25" s="106">
        <f>'додаток 3'!L55</f>
        <v>0</v>
      </c>
      <c r="M25" s="106">
        <f>'додаток 3'!M55</f>
        <v>0</v>
      </c>
      <c r="N25" s="105">
        <f t="shared" si="3"/>
        <v>2718</v>
      </c>
      <c r="O25" s="64"/>
      <c r="P25" s="64"/>
      <c r="Q25" s="64"/>
      <c r="R25" s="64"/>
      <c r="S25" s="64"/>
    </row>
    <row r="26" spans="1:19" s="11" customFormat="1" ht="34.5" customHeight="1">
      <c r="A26" s="87"/>
      <c r="B26" s="128" t="s">
        <v>118</v>
      </c>
      <c r="C26" s="104">
        <f t="shared" si="1"/>
        <v>2390</v>
      </c>
      <c r="D26" s="106">
        <f>'додаток 3'!D56</f>
        <v>2390</v>
      </c>
      <c r="E26" s="106">
        <f>'додаток 3'!E56</f>
        <v>1756</v>
      </c>
      <c r="F26" s="106">
        <f>'додаток 3'!F56</f>
        <v>0</v>
      </c>
      <c r="G26" s="106">
        <f>'додаток 3'!G56</f>
        <v>0</v>
      </c>
      <c r="H26" s="106">
        <f>'додаток 3'!H56</f>
        <v>0</v>
      </c>
      <c r="I26" s="106">
        <f>'додаток 3'!I56</f>
        <v>0</v>
      </c>
      <c r="J26" s="106">
        <f>'додаток 3'!J56</f>
        <v>0</v>
      </c>
      <c r="K26" s="106">
        <f>'додаток 3'!K56</f>
        <v>0</v>
      </c>
      <c r="L26" s="106">
        <f>'додаток 3'!L56</f>
        <v>0</v>
      </c>
      <c r="M26" s="106">
        <f>'додаток 3'!M56</f>
        <v>0</v>
      </c>
      <c r="N26" s="105">
        <f t="shared" si="3"/>
        <v>2390</v>
      </c>
      <c r="O26" s="64"/>
      <c r="P26" s="64"/>
      <c r="Q26" s="64"/>
      <c r="R26" s="64"/>
      <c r="S26" s="64"/>
    </row>
    <row r="27" spans="1:19" s="11" customFormat="1" ht="35.25" customHeight="1">
      <c r="A27" s="87" t="s">
        <v>107</v>
      </c>
      <c r="B27" s="143" t="s">
        <v>108</v>
      </c>
      <c r="C27" s="104">
        <f t="shared" si="1"/>
        <v>800</v>
      </c>
      <c r="D27" s="106">
        <f>'додаток 3'!D50</f>
        <v>800</v>
      </c>
      <c r="E27" s="106">
        <f>'додаток 3'!E50</f>
        <v>600</v>
      </c>
      <c r="F27" s="106">
        <f>'додаток 3'!F50</f>
        <v>0</v>
      </c>
      <c r="G27" s="106">
        <f>'додаток 3'!G50</f>
        <v>0</v>
      </c>
      <c r="H27" s="106">
        <f>'додаток 3'!H50</f>
        <v>0</v>
      </c>
      <c r="I27" s="106">
        <f>'додаток 3'!I50</f>
        <v>0</v>
      </c>
      <c r="J27" s="106">
        <f>'додаток 3'!J50</f>
        <v>0</v>
      </c>
      <c r="K27" s="106">
        <f>'додаток 3'!K50</f>
        <v>0</v>
      </c>
      <c r="L27" s="106">
        <f>'додаток 3'!L50</f>
        <v>0</v>
      </c>
      <c r="M27" s="106">
        <f>'додаток 3'!M50</f>
        <v>0</v>
      </c>
      <c r="N27" s="105">
        <f t="shared" si="3"/>
        <v>800</v>
      </c>
      <c r="O27" s="64"/>
      <c r="P27" s="64"/>
      <c r="Q27" s="64"/>
      <c r="R27" s="64"/>
      <c r="S27" s="64"/>
    </row>
    <row r="28" spans="1:19" s="11" customFormat="1" ht="22.5" customHeight="1">
      <c r="A28" s="87" t="s">
        <v>109</v>
      </c>
      <c r="B28" s="144" t="s">
        <v>110</v>
      </c>
      <c r="C28" s="104">
        <f t="shared" si="1"/>
        <v>49800</v>
      </c>
      <c r="D28" s="106">
        <f>'додаток 3'!D51</f>
        <v>49800</v>
      </c>
      <c r="E28" s="106">
        <f>'додаток 3'!E51</f>
        <v>36700</v>
      </c>
      <c r="F28" s="106">
        <f>'додаток 3'!F51</f>
        <v>0</v>
      </c>
      <c r="G28" s="106">
        <f>'додаток 3'!G51</f>
        <v>0</v>
      </c>
      <c r="H28" s="106">
        <f>'додаток 3'!H51</f>
        <v>0</v>
      </c>
      <c r="I28" s="106">
        <f>'додаток 3'!I51</f>
        <v>0</v>
      </c>
      <c r="J28" s="106">
        <f>'додаток 3'!J51</f>
        <v>0</v>
      </c>
      <c r="K28" s="106">
        <f>'додаток 3'!K51</f>
        <v>0</v>
      </c>
      <c r="L28" s="106">
        <f>'додаток 3'!L51</f>
        <v>0</v>
      </c>
      <c r="M28" s="106">
        <f>'додаток 3'!M51</f>
        <v>0</v>
      </c>
      <c r="N28" s="105">
        <f t="shared" si="3"/>
        <v>49800</v>
      </c>
      <c r="O28" s="64"/>
      <c r="P28" s="64"/>
      <c r="Q28" s="64"/>
      <c r="R28" s="64"/>
      <c r="S28" s="64"/>
    </row>
    <row r="29" spans="1:19" s="11" customFormat="1" ht="21" customHeight="1">
      <c r="A29" s="53" t="s">
        <v>77</v>
      </c>
      <c r="B29" s="54" t="s">
        <v>78</v>
      </c>
      <c r="C29" s="102">
        <f t="shared" si="1"/>
        <v>307100</v>
      </c>
      <c r="D29" s="102">
        <f>'додаток 3'!D60+'додаток 3'!D44</f>
        <v>307100</v>
      </c>
      <c r="E29" s="102">
        <f>'додаток 3'!E60+'додаток 3'!E44</f>
        <v>127600</v>
      </c>
      <c r="F29" s="102">
        <f>'додаток 3'!F60+'додаток 3'!F44</f>
        <v>0</v>
      </c>
      <c r="G29" s="102">
        <f>'додаток 3'!G60+'додаток 3'!G44</f>
        <v>0</v>
      </c>
      <c r="H29" s="102">
        <f>'додаток 3'!H60+'додаток 3'!H44</f>
        <v>0</v>
      </c>
      <c r="I29" s="102">
        <f>'додаток 3'!I60+'додаток 3'!I44</f>
        <v>0</v>
      </c>
      <c r="J29" s="102">
        <f>'додаток 3'!J60+'додаток 3'!J44</f>
        <v>0</v>
      </c>
      <c r="K29" s="102">
        <f>'додаток 3'!K60+'додаток 3'!K44</f>
        <v>0</v>
      </c>
      <c r="L29" s="102">
        <f>'додаток 3'!L60+'додаток 3'!L44</f>
        <v>0</v>
      </c>
      <c r="M29" s="102">
        <f>'додаток 3'!M60+'додаток 3'!M44</f>
        <v>0</v>
      </c>
      <c r="N29" s="103">
        <f aca="true" t="shared" si="4" ref="N29:N34">C29+H29</f>
        <v>307100</v>
      </c>
      <c r="O29" s="64"/>
      <c r="P29" s="64"/>
      <c r="Q29" s="64"/>
      <c r="R29" s="64"/>
      <c r="S29" s="64"/>
    </row>
    <row r="30" spans="1:19" s="11" customFormat="1" ht="21.75" customHeight="1">
      <c r="A30" s="53">
        <v>130000</v>
      </c>
      <c r="B30" s="54" t="s">
        <v>139</v>
      </c>
      <c r="C30" s="102">
        <f t="shared" si="1"/>
        <v>60390</v>
      </c>
      <c r="D30" s="102">
        <f>'додаток 3'!D68+'додаток 3'!D23</f>
        <v>60390</v>
      </c>
      <c r="E30" s="102">
        <f>'додаток 3'!E68+'додаток 3'!E23</f>
        <v>37255</v>
      </c>
      <c r="F30" s="102">
        <f>'додаток 3'!F68+'додаток 3'!F23</f>
        <v>0</v>
      </c>
      <c r="G30" s="102">
        <f>'додаток 3'!G68+'додаток 3'!G23</f>
        <v>0</v>
      </c>
      <c r="H30" s="102">
        <f>'додаток 3'!H68+'додаток 3'!H23</f>
        <v>0</v>
      </c>
      <c r="I30" s="102">
        <f>'додаток 3'!I68+'додаток 3'!I23</f>
        <v>0</v>
      </c>
      <c r="J30" s="102">
        <f>'додаток 3'!J68+'додаток 3'!J23</f>
        <v>0</v>
      </c>
      <c r="K30" s="102">
        <f>'додаток 3'!K68+'додаток 3'!K23</f>
        <v>0</v>
      </c>
      <c r="L30" s="102">
        <f>'додаток 3'!L68+'додаток 3'!L23</f>
        <v>0</v>
      </c>
      <c r="M30" s="102">
        <f>'додаток 3'!M68+'додаток 3'!M23</f>
        <v>0</v>
      </c>
      <c r="N30" s="103">
        <f t="shared" si="4"/>
        <v>60390</v>
      </c>
      <c r="O30" s="64"/>
      <c r="P30" s="64"/>
      <c r="Q30" s="64"/>
      <c r="R30" s="64"/>
      <c r="S30" s="64"/>
    </row>
    <row r="31" spans="1:14" s="11" customFormat="1" ht="23.25" customHeight="1">
      <c r="A31" s="53" t="s">
        <v>58</v>
      </c>
      <c r="B31" s="54" t="s">
        <v>46</v>
      </c>
      <c r="C31" s="102">
        <f t="shared" si="1"/>
        <v>0</v>
      </c>
      <c r="D31" s="102">
        <f>D32</f>
        <v>0</v>
      </c>
      <c r="E31" s="102">
        <f aca="true" t="shared" si="5" ref="E31:M31">E32</f>
        <v>0</v>
      </c>
      <c r="F31" s="102">
        <f t="shared" si="5"/>
        <v>0</v>
      </c>
      <c r="G31" s="102">
        <f t="shared" si="5"/>
        <v>0</v>
      </c>
      <c r="H31" s="102">
        <f t="shared" si="5"/>
        <v>4986630</v>
      </c>
      <c r="I31" s="102">
        <f t="shared" si="5"/>
        <v>0</v>
      </c>
      <c r="J31" s="102">
        <f t="shared" si="5"/>
        <v>0</v>
      </c>
      <c r="K31" s="102">
        <f t="shared" si="5"/>
        <v>0</v>
      </c>
      <c r="L31" s="102">
        <f t="shared" si="5"/>
        <v>4986630</v>
      </c>
      <c r="M31" s="102">
        <f t="shared" si="5"/>
        <v>4986630</v>
      </c>
      <c r="N31" s="103">
        <f t="shared" si="4"/>
        <v>4986630</v>
      </c>
    </row>
    <row r="32" spans="1:14" s="11" customFormat="1" ht="19.5" customHeight="1">
      <c r="A32" s="75">
        <v>150101</v>
      </c>
      <c r="B32" s="70" t="s">
        <v>47</v>
      </c>
      <c r="C32" s="104">
        <f t="shared" si="1"/>
        <v>0</v>
      </c>
      <c r="D32" s="104">
        <f>'додаток 3'!D77</f>
        <v>0</v>
      </c>
      <c r="E32" s="104">
        <f>'додаток 3'!E77</f>
        <v>0</v>
      </c>
      <c r="F32" s="104">
        <f>'додаток 3'!F77</f>
        <v>0</v>
      </c>
      <c r="G32" s="104">
        <f>'додаток 3'!G77</f>
        <v>0</v>
      </c>
      <c r="H32" s="104">
        <f>'додаток 3'!H77</f>
        <v>4986630</v>
      </c>
      <c r="I32" s="104">
        <f>'додаток 3'!I77</f>
        <v>0</v>
      </c>
      <c r="J32" s="104">
        <f>'додаток 3'!J77</f>
        <v>0</v>
      </c>
      <c r="K32" s="104">
        <f>'додаток 3'!K77</f>
        <v>0</v>
      </c>
      <c r="L32" s="106">
        <f>'додаток 3'!L77</f>
        <v>4986630</v>
      </c>
      <c r="M32" s="106">
        <f>'додаток 3'!M77</f>
        <v>4986630</v>
      </c>
      <c r="N32" s="105">
        <f t="shared" si="4"/>
        <v>4986630</v>
      </c>
    </row>
    <row r="33" spans="1:14" s="11" customFormat="1" ht="174.75" customHeight="1">
      <c r="A33" s="75" t="s">
        <v>35</v>
      </c>
      <c r="B33" s="126" t="s">
        <v>66</v>
      </c>
      <c r="C33" s="104">
        <f t="shared" si="1"/>
        <v>0</v>
      </c>
      <c r="D33" s="104">
        <f>'додаток 3'!D78</f>
        <v>0</v>
      </c>
      <c r="E33" s="104">
        <f>'додаток 3'!E78</f>
        <v>0</v>
      </c>
      <c r="F33" s="104">
        <f>'додаток 3'!F78</f>
        <v>0</v>
      </c>
      <c r="G33" s="104">
        <f>'додаток 3'!G78</f>
        <v>0</v>
      </c>
      <c r="H33" s="104">
        <f>'додаток 3'!H78</f>
        <v>-4103700</v>
      </c>
      <c r="I33" s="104">
        <f>'додаток 3'!I78</f>
        <v>0</v>
      </c>
      <c r="J33" s="104">
        <f>'додаток 3'!J78</f>
        <v>0</v>
      </c>
      <c r="K33" s="104">
        <f>'додаток 3'!K78</f>
        <v>0</v>
      </c>
      <c r="L33" s="106">
        <f>'додаток 3'!L78</f>
        <v>-4103700</v>
      </c>
      <c r="M33" s="106">
        <f>'додаток 3'!M78</f>
        <v>-4103700</v>
      </c>
      <c r="N33" s="105">
        <f t="shared" si="4"/>
        <v>-4103700</v>
      </c>
    </row>
    <row r="34" spans="1:14" s="11" customFormat="1" ht="32.25" customHeight="1">
      <c r="A34" s="87"/>
      <c r="B34" s="73" t="s">
        <v>68</v>
      </c>
      <c r="C34" s="104">
        <f t="shared" si="1"/>
        <v>0</v>
      </c>
      <c r="D34" s="104">
        <f>'додаток 3'!D79</f>
        <v>0</v>
      </c>
      <c r="E34" s="104">
        <f>'додаток 3'!E79</f>
        <v>0</v>
      </c>
      <c r="F34" s="104">
        <f>'додаток 3'!F79</f>
        <v>0</v>
      </c>
      <c r="G34" s="104">
        <f>'додаток 3'!G79</f>
        <v>0</v>
      </c>
      <c r="H34" s="104">
        <f>'додаток 3'!H79</f>
        <v>90330</v>
      </c>
      <c r="I34" s="104">
        <f>'додаток 3'!I79</f>
        <v>0</v>
      </c>
      <c r="J34" s="104">
        <f>'додаток 3'!J79</f>
        <v>0</v>
      </c>
      <c r="K34" s="104">
        <f>'додаток 3'!K79</f>
        <v>0</v>
      </c>
      <c r="L34" s="106">
        <f>'додаток 3'!L79</f>
        <v>90330</v>
      </c>
      <c r="M34" s="106">
        <f>'додаток 3'!M79</f>
        <v>90330</v>
      </c>
      <c r="N34" s="105">
        <f t="shared" si="4"/>
        <v>90330</v>
      </c>
    </row>
    <row r="35" spans="1:14" s="11" customFormat="1" ht="33.75" customHeight="1">
      <c r="A35" s="158">
        <v>180000</v>
      </c>
      <c r="B35" s="159" t="s">
        <v>186</v>
      </c>
      <c r="C35" s="102">
        <f t="shared" si="1"/>
        <v>0</v>
      </c>
      <c r="D35" s="102">
        <f>D36</f>
        <v>0</v>
      </c>
      <c r="E35" s="102">
        <f aca="true" t="shared" si="6" ref="E35:M35">E36</f>
        <v>0</v>
      </c>
      <c r="F35" s="102">
        <f t="shared" si="6"/>
        <v>0</v>
      </c>
      <c r="G35" s="102">
        <f t="shared" si="6"/>
        <v>0</v>
      </c>
      <c r="H35" s="102">
        <f t="shared" si="6"/>
        <v>200000</v>
      </c>
      <c r="I35" s="102">
        <f t="shared" si="6"/>
        <v>0</v>
      </c>
      <c r="J35" s="102">
        <f t="shared" si="6"/>
        <v>0</v>
      </c>
      <c r="K35" s="102">
        <f t="shared" si="6"/>
        <v>0</v>
      </c>
      <c r="L35" s="102">
        <f t="shared" si="6"/>
        <v>200000</v>
      </c>
      <c r="M35" s="102">
        <f t="shared" si="6"/>
        <v>200000</v>
      </c>
      <c r="N35" s="102">
        <f>H35+C35</f>
        <v>200000</v>
      </c>
    </row>
    <row r="36" spans="1:14" s="11" customFormat="1" ht="100.5" customHeight="1">
      <c r="A36" s="154" t="s">
        <v>184</v>
      </c>
      <c r="B36" s="155" t="s">
        <v>185</v>
      </c>
      <c r="C36" s="104">
        <f>D36+G36</f>
        <v>0</v>
      </c>
      <c r="D36" s="104">
        <f>'додаток 3'!D75</f>
        <v>0</v>
      </c>
      <c r="E36" s="104">
        <f>'додаток 3'!E75</f>
        <v>0</v>
      </c>
      <c r="F36" s="104">
        <f>'додаток 3'!F75</f>
        <v>0</v>
      </c>
      <c r="G36" s="104">
        <f>'додаток 3'!G75</f>
        <v>0</v>
      </c>
      <c r="H36" s="104">
        <f>'додаток 3'!H75</f>
        <v>200000</v>
      </c>
      <c r="I36" s="104">
        <f>'додаток 3'!I75</f>
        <v>0</v>
      </c>
      <c r="J36" s="104">
        <f>'додаток 3'!J75</f>
        <v>0</v>
      </c>
      <c r="K36" s="104">
        <f>'додаток 3'!K75</f>
        <v>0</v>
      </c>
      <c r="L36" s="106">
        <f>'додаток 3'!L75</f>
        <v>200000</v>
      </c>
      <c r="M36" s="106">
        <f>'додаток 3'!M75</f>
        <v>200000</v>
      </c>
      <c r="N36" s="105">
        <f>H36+C36</f>
        <v>200000</v>
      </c>
    </row>
    <row r="37" spans="1:14" s="35" customFormat="1" ht="31.5">
      <c r="A37" s="53" t="s">
        <v>48</v>
      </c>
      <c r="B37" s="54" t="s">
        <v>49</v>
      </c>
      <c r="C37" s="102">
        <f>C38</f>
        <v>9290330</v>
      </c>
      <c r="D37" s="102">
        <f aca="true" t="shared" si="7" ref="D37:N37">D38</f>
        <v>0</v>
      </c>
      <c r="E37" s="102">
        <f t="shared" si="7"/>
        <v>0</v>
      </c>
      <c r="F37" s="102">
        <f t="shared" si="7"/>
        <v>0</v>
      </c>
      <c r="G37" s="102">
        <f t="shared" si="7"/>
        <v>9290330</v>
      </c>
      <c r="H37" s="102">
        <f t="shared" si="7"/>
        <v>0</v>
      </c>
      <c r="I37" s="102">
        <f t="shared" si="7"/>
        <v>0</v>
      </c>
      <c r="J37" s="102">
        <f t="shared" si="7"/>
        <v>0</v>
      </c>
      <c r="K37" s="102">
        <f t="shared" si="7"/>
        <v>0</v>
      </c>
      <c r="L37" s="102">
        <f t="shared" si="7"/>
        <v>0</v>
      </c>
      <c r="M37" s="102">
        <f t="shared" si="7"/>
        <v>0</v>
      </c>
      <c r="N37" s="103">
        <f t="shared" si="7"/>
        <v>9290330</v>
      </c>
    </row>
    <row r="38" spans="1:14" s="35" customFormat="1" ht="63" customHeight="1">
      <c r="A38" s="98" t="s">
        <v>42</v>
      </c>
      <c r="B38" s="76" t="s">
        <v>43</v>
      </c>
      <c r="C38" s="104">
        <f>'додаток 3'!C81</f>
        <v>9290330</v>
      </c>
      <c r="D38" s="104">
        <f>'додаток 3'!D81</f>
        <v>0</v>
      </c>
      <c r="E38" s="104">
        <f>'додаток 3'!E81</f>
        <v>0</v>
      </c>
      <c r="F38" s="104">
        <f>'додаток 3'!F81</f>
        <v>0</v>
      </c>
      <c r="G38" s="106">
        <f>'додаток 3'!G81</f>
        <v>9290330</v>
      </c>
      <c r="H38" s="104">
        <f>'додаток 3'!H81</f>
        <v>0</v>
      </c>
      <c r="I38" s="104">
        <f>'додаток 3'!I81</f>
        <v>0</v>
      </c>
      <c r="J38" s="104">
        <f>'додаток 3'!J81</f>
        <v>0</v>
      </c>
      <c r="K38" s="104">
        <f>'додаток 3'!K81</f>
        <v>0</v>
      </c>
      <c r="L38" s="104">
        <f>'додаток 3'!L81</f>
        <v>0</v>
      </c>
      <c r="M38" s="104">
        <f>'додаток 3'!M81</f>
        <v>0</v>
      </c>
      <c r="N38" s="105">
        <f>C38+H38</f>
        <v>9290330</v>
      </c>
    </row>
    <row r="39" spans="1:14" s="35" customFormat="1" ht="32.25" customHeight="1">
      <c r="A39" s="87" t="s">
        <v>35</v>
      </c>
      <c r="B39" s="73" t="s">
        <v>68</v>
      </c>
      <c r="C39" s="104">
        <f>D39+G39</f>
        <v>90330</v>
      </c>
      <c r="D39" s="104">
        <f>'додаток 3'!D82</f>
        <v>0</v>
      </c>
      <c r="E39" s="104">
        <f>'додаток 3'!E82</f>
        <v>0</v>
      </c>
      <c r="F39" s="104">
        <f>'додаток 3'!F82</f>
        <v>0</v>
      </c>
      <c r="G39" s="106">
        <f>'додаток 3'!G82</f>
        <v>90330</v>
      </c>
      <c r="H39" s="104">
        <f>'додаток 3'!H82</f>
        <v>0</v>
      </c>
      <c r="I39" s="104">
        <f>'додаток 3'!I82</f>
        <v>0</v>
      </c>
      <c r="J39" s="104">
        <f>'додаток 3'!J82</f>
        <v>0</v>
      </c>
      <c r="K39" s="104">
        <f>'додаток 3'!K82</f>
        <v>0</v>
      </c>
      <c r="L39" s="104">
        <f>'додаток 3'!L82</f>
        <v>0</v>
      </c>
      <c r="M39" s="104">
        <f>'додаток 3'!M82</f>
        <v>0</v>
      </c>
      <c r="N39" s="105">
        <f>C39+H39</f>
        <v>90330</v>
      </c>
    </row>
    <row r="40" spans="1:14" s="44" customFormat="1" ht="18.75">
      <c r="A40" s="53"/>
      <c r="B40" s="54" t="s">
        <v>19</v>
      </c>
      <c r="C40" s="107">
        <f>C14+C15+C16+C29+C30+C31+C37+C35+C12</f>
        <v>13959430</v>
      </c>
      <c r="D40" s="107">
        <f aca="true" t="shared" si="8" ref="D40:N40">D14+D15+D16+D29+D30+D31+D37+D35+D12</f>
        <v>4689100</v>
      </c>
      <c r="E40" s="107">
        <f t="shared" si="8"/>
        <v>3170695</v>
      </c>
      <c r="F40" s="107">
        <f t="shared" si="8"/>
        <v>0</v>
      </c>
      <c r="G40" s="107">
        <f t="shared" si="8"/>
        <v>9270330</v>
      </c>
      <c r="H40" s="107">
        <f t="shared" si="8"/>
        <v>5186630</v>
      </c>
      <c r="I40" s="107">
        <f t="shared" si="8"/>
        <v>0</v>
      </c>
      <c r="J40" s="107">
        <f t="shared" si="8"/>
        <v>0</v>
      </c>
      <c r="K40" s="107">
        <f t="shared" si="8"/>
        <v>0</v>
      </c>
      <c r="L40" s="107">
        <f t="shared" si="8"/>
        <v>5186630</v>
      </c>
      <c r="M40" s="107">
        <f t="shared" si="8"/>
        <v>5186630</v>
      </c>
      <c r="N40" s="107">
        <f t="shared" si="8"/>
        <v>19146060</v>
      </c>
    </row>
    <row r="41" spans="1:14" s="35" customFormat="1" ht="18.75">
      <c r="A41" s="53"/>
      <c r="B41" s="54" t="s">
        <v>12</v>
      </c>
      <c r="C41" s="108">
        <f>C42+C44+C46</f>
        <v>1680000</v>
      </c>
      <c r="D41" s="108">
        <f>D42+D44+D46+D43</f>
        <v>1700000</v>
      </c>
      <c r="E41" s="108">
        <f aca="true" t="shared" si="9" ref="E41:N41">E42+E44+E46+E43</f>
        <v>0</v>
      </c>
      <c r="F41" s="108">
        <f t="shared" si="9"/>
        <v>0</v>
      </c>
      <c r="G41" s="108">
        <f t="shared" si="9"/>
        <v>-20000</v>
      </c>
      <c r="H41" s="108">
        <f t="shared" si="9"/>
        <v>19103700</v>
      </c>
      <c r="I41" s="108">
        <f t="shared" si="9"/>
        <v>15000000</v>
      </c>
      <c r="J41" s="108">
        <f t="shared" si="9"/>
        <v>0</v>
      </c>
      <c r="K41" s="108">
        <f t="shared" si="9"/>
        <v>0</v>
      </c>
      <c r="L41" s="108">
        <f t="shared" si="9"/>
        <v>4103700</v>
      </c>
      <c r="M41" s="108">
        <f t="shared" si="9"/>
        <v>0</v>
      </c>
      <c r="N41" s="145">
        <f t="shared" si="9"/>
        <v>20783700</v>
      </c>
    </row>
    <row r="42" spans="1:26" s="35" customFormat="1" ht="16.5">
      <c r="A42" s="92" t="s">
        <v>69</v>
      </c>
      <c r="B42" s="65" t="s">
        <v>70</v>
      </c>
      <c r="C42" s="109">
        <f>D42+G42</f>
        <v>1700000</v>
      </c>
      <c r="D42" s="89">
        <f>'додаток 3'!D90</f>
        <v>1700000</v>
      </c>
      <c r="E42" s="89">
        <f>'додаток 3'!E90</f>
        <v>0</v>
      </c>
      <c r="F42" s="89">
        <f>'додаток 3'!F90</f>
        <v>0</v>
      </c>
      <c r="G42" s="89">
        <f>'додаток 3'!G90</f>
        <v>0</v>
      </c>
      <c r="H42" s="89">
        <f>'додаток 3'!H90</f>
        <v>0</v>
      </c>
      <c r="I42" s="89">
        <f>'додаток 3'!I90</f>
        <v>0</v>
      </c>
      <c r="J42" s="89">
        <f>'додаток 3'!J90</f>
        <v>0</v>
      </c>
      <c r="K42" s="89">
        <f>'додаток 3'!K90</f>
        <v>0</v>
      </c>
      <c r="L42" s="89">
        <f>'додаток 3'!L90</f>
        <v>0</v>
      </c>
      <c r="M42" s="89">
        <f>'додаток 3'!M90</f>
        <v>0</v>
      </c>
      <c r="N42" s="84">
        <f aca="true" t="shared" si="10" ref="N42:N47">H42+C42</f>
        <v>1700000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35" customFormat="1" ht="173.25">
      <c r="A43" s="92" t="s">
        <v>67</v>
      </c>
      <c r="B43" s="82" t="s">
        <v>65</v>
      </c>
      <c r="C43" s="109">
        <f>D43+G43</f>
        <v>0</v>
      </c>
      <c r="D43" s="89">
        <f>'додаток 3'!D88</f>
        <v>0</v>
      </c>
      <c r="E43" s="89">
        <f>'додаток 3'!E88</f>
        <v>0</v>
      </c>
      <c r="F43" s="89">
        <f>'додаток 3'!F88</f>
        <v>0</v>
      </c>
      <c r="G43" s="89">
        <f>'додаток 3'!G88</f>
        <v>0</v>
      </c>
      <c r="H43" s="88">
        <f>'додаток 3'!H88</f>
        <v>4103700</v>
      </c>
      <c r="I43" s="89">
        <f>'додаток 3'!I88</f>
        <v>0</v>
      </c>
      <c r="J43" s="89">
        <f>'додаток 3'!J88</f>
        <v>0</v>
      </c>
      <c r="K43" s="89">
        <f>'додаток 3'!K88</f>
        <v>0</v>
      </c>
      <c r="L43" s="89">
        <f>'додаток 3'!L88</f>
        <v>4103700</v>
      </c>
      <c r="M43" s="89">
        <f>'додаток 3'!M88</f>
        <v>0</v>
      </c>
      <c r="N43" s="84">
        <f t="shared" si="10"/>
        <v>4103700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14" ht="19.5" customHeight="1">
      <c r="A44" s="75" t="s">
        <v>41</v>
      </c>
      <c r="B44" s="76" t="s">
        <v>50</v>
      </c>
      <c r="C44" s="109">
        <f>D44+G44</f>
        <v>-20000</v>
      </c>
      <c r="D44" s="89">
        <f>D45</f>
        <v>0</v>
      </c>
      <c r="E44" s="89">
        <f aca="true" t="shared" si="11" ref="E44:M44">E45</f>
        <v>0</v>
      </c>
      <c r="F44" s="89">
        <f t="shared" si="11"/>
        <v>0</v>
      </c>
      <c r="G44" s="89">
        <f t="shared" si="11"/>
        <v>-20000</v>
      </c>
      <c r="H44" s="89">
        <f t="shared" si="11"/>
        <v>0</v>
      </c>
      <c r="I44" s="89">
        <f t="shared" si="11"/>
        <v>0</v>
      </c>
      <c r="J44" s="89">
        <f t="shared" si="11"/>
        <v>0</v>
      </c>
      <c r="K44" s="89">
        <f t="shared" si="11"/>
        <v>0</v>
      </c>
      <c r="L44" s="89">
        <f t="shared" si="11"/>
        <v>0</v>
      </c>
      <c r="M44" s="89">
        <f t="shared" si="11"/>
        <v>0</v>
      </c>
      <c r="N44" s="84">
        <f t="shared" si="10"/>
        <v>-20000</v>
      </c>
    </row>
    <row r="45" spans="1:14" ht="32.25" customHeight="1">
      <c r="A45" s="75"/>
      <c r="B45" s="70" t="s">
        <v>72</v>
      </c>
      <c r="C45" s="109">
        <f>D45+G45</f>
        <v>-20000</v>
      </c>
      <c r="D45" s="89">
        <f>'додаток 3'!D91</f>
        <v>0</v>
      </c>
      <c r="E45" s="89">
        <f>'додаток 3'!E91</f>
        <v>0</v>
      </c>
      <c r="F45" s="89">
        <f>'додаток 3'!F91</f>
        <v>0</v>
      </c>
      <c r="G45" s="89">
        <f>'додаток 3'!G91</f>
        <v>-20000</v>
      </c>
      <c r="H45" s="89">
        <f>'додаток 3'!H91</f>
        <v>0</v>
      </c>
      <c r="I45" s="89">
        <f>'додаток 3'!I91</f>
        <v>0</v>
      </c>
      <c r="J45" s="89">
        <f>'додаток 3'!J91</f>
        <v>0</v>
      </c>
      <c r="K45" s="89">
        <f>'додаток 3'!K91</f>
        <v>0</v>
      </c>
      <c r="L45" s="89">
        <f>'додаток 3'!L91</f>
        <v>0</v>
      </c>
      <c r="M45" s="89">
        <f>'додаток 3'!M91</f>
        <v>0</v>
      </c>
      <c r="N45" s="84">
        <f t="shared" si="10"/>
        <v>-20000</v>
      </c>
    </row>
    <row r="46" spans="1:14" ht="238.5" customHeight="1">
      <c r="A46" s="87" t="s">
        <v>59</v>
      </c>
      <c r="B46" s="125" t="s">
        <v>60</v>
      </c>
      <c r="C46" s="109">
        <f>D46+G46</f>
        <v>0</v>
      </c>
      <c r="D46" s="89">
        <f>'додаток 3'!D86</f>
        <v>0</v>
      </c>
      <c r="E46" s="89">
        <f>'додаток 3'!E86</f>
        <v>0</v>
      </c>
      <c r="F46" s="89">
        <f>'додаток 3'!F86</f>
        <v>0</v>
      </c>
      <c r="G46" s="89">
        <f>'додаток 3'!G86</f>
        <v>0</v>
      </c>
      <c r="H46" s="89">
        <f>'додаток 3'!H86</f>
        <v>15000000</v>
      </c>
      <c r="I46" s="89">
        <f>'додаток 3'!I86</f>
        <v>15000000</v>
      </c>
      <c r="J46" s="89">
        <f>'додаток 3'!J86</f>
        <v>0</v>
      </c>
      <c r="K46" s="89">
        <f>'додаток 3'!K86</f>
        <v>0</v>
      </c>
      <c r="L46" s="89">
        <f>'додаток 3'!L86</f>
        <v>0</v>
      </c>
      <c r="M46" s="89">
        <f>'додаток 3'!M86</f>
        <v>0</v>
      </c>
      <c r="N46" s="84">
        <f t="shared" si="10"/>
        <v>15000000</v>
      </c>
    </row>
    <row r="47" spans="1:14" s="34" customFormat="1" ht="22.5" customHeight="1" thickBot="1">
      <c r="A47" s="99"/>
      <c r="B47" s="100" t="s">
        <v>26</v>
      </c>
      <c r="C47" s="110">
        <f>C40+C41</f>
        <v>15639430</v>
      </c>
      <c r="D47" s="110">
        <f aca="true" t="shared" si="12" ref="D47:M47">D40+D41</f>
        <v>6389100</v>
      </c>
      <c r="E47" s="110">
        <f t="shared" si="12"/>
        <v>3170695</v>
      </c>
      <c r="F47" s="110">
        <f t="shared" si="12"/>
        <v>0</v>
      </c>
      <c r="G47" s="110">
        <f t="shared" si="12"/>
        <v>9250330</v>
      </c>
      <c r="H47" s="110">
        <f t="shared" si="12"/>
        <v>24290330</v>
      </c>
      <c r="I47" s="110">
        <f t="shared" si="12"/>
        <v>15000000</v>
      </c>
      <c r="J47" s="110">
        <f t="shared" si="12"/>
        <v>0</v>
      </c>
      <c r="K47" s="110">
        <f t="shared" si="12"/>
        <v>0</v>
      </c>
      <c r="L47" s="110">
        <f t="shared" si="12"/>
        <v>9290330</v>
      </c>
      <c r="M47" s="110">
        <f t="shared" si="12"/>
        <v>5186630</v>
      </c>
      <c r="N47" s="111">
        <f t="shared" si="10"/>
        <v>39929760</v>
      </c>
    </row>
    <row r="48" ht="12.75">
      <c r="A48" s="12"/>
    </row>
    <row r="49" spans="1:14" ht="20.25" customHeight="1">
      <c r="A49" s="12"/>
      <c r="B49" s="162" t="s">
        <v>13</v>
      </c>
      <c r="C49" s="162"/>
      <c r="D49" s="162"/>
      <c r="E49" s="26"/>
      <c r="F49" s="27"/>
      <c r="G49" s="28"/>
      <c r="H49" s="29"/>
      <c r="I49" s="28"/>
      <c r="J49" s="176" t="s">
        <v>39</v>
      </c>
      <c r="K49" s="176"/>
      <c r="L49" s="23"/>
      <c r="M49" s="23"/>
      <c r="N49" s="47"/>
    </row>
    <row r="50" spans="1:14" ht="15.75">
      <c r="A50" s="12"/>
      <c r="C50" s="22"/>
      <c r="D50" s="23"/>
      <c r="E50" s="23"/>
      <c r="F50" s="23"/>
      <c r="G50" s="23"/>
      <c r="H50" s="22"/>
      <c r="I50" s="23"/>
      <c r="J50" s="23"/>
      <c r="K50" s="23"/>
      <c r="L50" s="23"/>
      <c r="M50" s="23"/>
      <c r="N50" s="22"/>
    </row>
    <row r="51" spans="1:14" ht="15.75">
      <c r="A51" s="12"/>
      <c r="B51" s="32"/>
      <c r="C51" s="24">
        <f>C47-'додаток 3'!C92</f>
        <v>0</v>
      </c>
      <c r="D51" s="7">
        <f>D47-'додаток 3'!D92</f>
        <v>0</v>
      </c>
      <c r="E51" s="7">
        <f>E47-'додаток 3'!E92</f>
        <v>0</v>
      </c>
      <c r="F51" s="7">
        <f>F47-'додаток 3'!F92</f>
        <v>0</v>
      </c>
      <c r="G51" s="7">
        <f>G47-'додаток 3'!G92</f>
        <v>0</v>
      </c>
      <c r="H51" s="10">
        <f>H47-'додаток 3'!H92</f>
        <v>0</v>
      </c>
      <c r="I51" s="7">
        <f>I47-'додаток 3'!I92</f>
        <v>0</v>
      </c>
      <c r="J51" s="7">
        <f>J47-'додаток 3'!J92</f>
        <v>0</v>
      </c>
      <c r="K51" s="7">
        <f>K47-'додаток 3'!K92</f>
        <v>0</v>
      </c>
      <c r="L51" s="7">
        <f>L47-'додаток 3'!L92</f>
        <v>0</v>
      </c>
      <c r="M51" s="7">
        <f>M47-'додаток 3'!M92</f>
        <v>0</v>
      </c>
      <c r="N51" s="10">
        <f>N47-'додаток 3'!N92</f>
        <v>0</v>
      </c>
    </row>
    <row r="52" spans="1:3" ht="15.75">
      <c r="A52" s="12"/>
      <c r="B52" s="41"/>
      <c r="C52" s="24"/>
    </row>
    <row r="53" spans="1:3" ht="15.75">
      <c r="A53" s="12"/>
      <c r="B53" s="41"/>
      <c r="C53" s="24"/>
    </row>
    <row r="54" spans="1:3" ht="15.75">
      <c r="A54" s="12"/>
      <c r="B54" s="41"/>
      <c r="C54" s="24"/>
    </row>
    <row r="55" spans="1:3" ht="15.75">
      <c r="A55" s="12"/>
      <c r="B55" s="41"/>
      <c r="C55" s="24"/>
    </row>
    <row r="56" ht="12.75">
      <c r="A56" s="12"/>
    </row>
    <row r="57" spans="1:13" ht="12.75">
      <c r="A57" s="12"/>
      <c r="C57" s="24"/>
      <c r="H57" s="24"/>
      <c r="M57" s="25"/>
    </row>
    <row r="58" spans="1:3" ht="12.75">
      <c r="A58" s="12"/>
      <c r="C58" s="42"/>
    </row>
    <row r="59" ht="12.75">
      <c r="A59" s="12"/>
    </row>
    <row r="60" spans="1:8" ht="12.75">
      <c r="A60" s="12"/>
      <c r="H60" s="24"/>
    </row>
    <row r="64" ht="12.75">
      <c r="C64" s="24"/>
    </row>
  </sheetData>
  <mergeCells count="18"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  <mergeCell ref="B49:D49"/>
    <mergeCell ref="B8:B10"/>
    <mergeCell ref="H9:H10"/>
    <mergeCell ref="I9:I10"/>
    <mergeCell ref="L9:L10"/>
    <mergeCell ref="M9:M10"/>
    <mergeCell ref="E9:F9"/>
    <mergeCell ref="J49:K49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landscape" paperSize="9" scale="58" r:id="rId2"/>
  <rowBreaks count="1" manualBreakCount="1">
    <brk id="3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2008-09-09T15:26:29Z</cp:lastPrinted>
  <dcterms:created xsi:type="dcterms:W3CDTF">2001-12-29T15:32:18Z</dcterms:created>
  <dcterms:modified xsi:type="dcterms:W3CDTF">2008-09-09T15:26:30Z</dcterms:modified>
  <cp:category/>
  <cp:version/>
  <cp:contentType/>
  <cp:contentStatus/>
</cp:coreProperties>
</file>