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2'!$A$1:$N$46</definedName>
    <definedName name="_xlnm.Print_Area" localSheetId="0">'додаток 3'!$A$1:$N$42</definedName>
  </definedNames>
  <calcPr fullCalcOnLoad="1"/>
</workbook>
</file>

<file path=xl/sharedStrings.xml><?xml version="1.0" encoding="utf-8"?>
<sst xmlns="http://schemas.openxmlformats.org/spreadsheetml/2006/main" count="158" uniqueCount="91">
  <si>
    <t>Цiльовi фонди</t>
  </si>
  <si>
    <t xml:space="preserve"> за функціональною структурою</t>
  </si>
  <si>
    <t>090000</t>
  </si>
  <si>
    <t>РАЗОМ</t>
  </si>
  <si>
    <t>Видатки загального фонду</t>
  </si>
  <si>
    <t>Всього</t>
  </si>
  <si>
    <t>Видатки спеціального фонду</t>
  </si>
  <si>
    <t>з них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</si>
  <si>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</si>
  <si>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</si>
  <si>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</si>
  <si>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Управління капітального будівництва облдержадміністрації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</si>
  <si>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</si>
  <si>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</si>
  <si>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</si>
  <si>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</si>
  <si>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</si>
  <si>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</si>
  <si>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</si>
  <si>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001</t>
  </si>
  <si>
    <t>050</t>
  </si>
  <si>
    <t>060</t>
  </si>
  <si>
    <t>230</t>
  </si>
  <si>
    <t>191</t>
  </si>
  <si>
    <t>190</t>
  </si>
  <si>
    <t>дод 2 разом</t>
  </si>
  <si>
    <t>Відділ у справах сім‘ї та молоді облдержадміністрації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</si>
  <si>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</si>
  <si>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</si>
  <si>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</si>
  <si>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</si>
  <si>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</si>
  <si>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</si>
  <si>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</si>
  <si>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</si>
  <si>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Управління з питань будівництва та архітектури облдержадміністрації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</si>
  <si>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</si>
  <si>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</si>
  <si>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>006</t>
  </si>
  <si>
    <t>Обласна державна адміністрація</t>
  </si>
  <si>
    <t>В.А.Королюк</t>
  </si>
  <si>
    <t>до рішення Рівненської обласної  ради</t>
  </si>
  <si>
    <t>від ____________ 2009 року № ______</t>
  </si>
  <si>
    <t>Періодичні видання (газети та журнали) </t>
  </si>
  <si>
    <t>120201</t>
  </si>
  <si>
    <t>Програма розвитку інформаційного простору на 2008-2010 роки</t>
  </si>
  <si>
    <t>120000</t>
  </si>
  <si>
    <t>Засоби масової інформації</t>
  </si>
  <si>
    <t xml:space="preserve">Зміни видатків обласного  бюджету  на   2009 рік </t>
  </si>
  <si>
    <t>240000</t>
  </si>
  <si>
    <t>090901</t>
  </si>
  <si>
    <t>Будинки-iнтернати (пансіонати) для літніх людей та iнвалiдiв системи соцiального захисту</t>
  </si>
  <si>
    <t>010116</t>
  </si>
  <si>
    <t>Утримання обласної ради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</si>
  <si>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</si>
  <si>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</si>
  <si>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2009-2013 роки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</si>
  <si>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</si>
  <si>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Телебачення і радіомовлення </t>
  </si>
  <si>
    <t>120100</t>
  </si>
  <si>
    <t>010000</t>
  </si>
  <si>
    <t>Державне управлiння</t>
  </si>
  <si>
    <t>Органи мiсцевого самоврядування</t>
  </si>
  <si>
    <t>Утилізація відходів</t>
  </si>
  <si>
    <t>Інша діяльність у сфері охорони навколишнього природного середовища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</si>
  <si>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</si>
  <si>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</si>
  <si>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Транспорт, дорожнє господарство, зв'язок, телекомунiкацiї та iнформатика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</si>
  <si>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</si>
  <si>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Міжбюджетні трансферти</t>
  </si>
  <si>
    <t>062</t>
  </si>
  <si>
    <t>Служба у справах дітей облдержадміністрації</t>
  </si>
  <si>
    <t>250376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</si>
  <si>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</si>
  <si>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2</t>
  </si>
  <si>
    <t>з доходами</t>
  </si>
  <si>
    <t>ВСЬОГО</t>
  </si>
  <si>
    <t>Додаток 2</t>
  </si>
  <si>
    <t>150101</t>
  </si>
  <si>
    <t>Капiтальнi вкладення</t>
  </si>
  <si>
    <t>за рахунок інших субвенцій з місцевих бюджетів</t>
  </si>
  <si>
    <t>220</t>
  </si>
  <si>
    <t>Головне фінансове управління облдержадміністрації</t>
  </si>
  <si>
    <t>250306</t>
  </si>
  <si>
    <t>Кошти, що передаються із загального фонду бюджету до бюджету розвитку (спеціального фонду)</t>
  </si>
  <si>
    <t>Будiвництво</t>
  </si>
  <si>
    <t>250000</t>
  </si>
  <si>
    <t>Видатки, не вiднесенi до основних груп</t>
  </si>
  <si>
    <t>090412</t>
  </si>
  <si>
    <t>Інші видатки на соціальний захист населення, з них</t>
  </si>
  <si>
    <t>- надання грошових допомог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</si>
</sst>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1"/>
      <name val="Times New Roman Cyr"/>
      <family val="0"/>
    </font>
    <font>
      <b/>
      <sz val="15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5"/>
      <name val="Times New Roman Cyr"/>
      <family val="1"/>
    </font>
    <font>
      <b/>
      <sz val="1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13" fillId="3" borderId="0" xfId="0" applyNumberFormat="1" applyFont="1" applyFill="1" applyAlignment="1">
      <alignment/>
    </xf>
    <xf numFmtId="3" fontId="7" fillId="4" borderId="3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center" vertical="top"/>
    </xf>
    <xf numFmtId="3" fontId="26" fillId="0" borderId="3" xfId="0" applyNumberFormat="1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3" fontId="27" fillId="3" borderId="2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Border="1" applyAlignment="1">
      <alignment horizontal="center" vertical="top" wrapText="1"/>
    </xf>
    <xf numFmtId="3" fontId="26" fillId="0" borderId="2" xfId="0" applyNumberFormat="1" applyFont="1" applyBorder="1" applyAlignment="1">
      <alignment horizontal="center" vertical="top" wrapText="1"/>
    </xf>
    <xf numFmtId="3" fontId="26" fillId="3" borderId="2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3" fontId="28" fillId="0" borderId="3" xfId="0" applyNumberFormat="1" applyFont="1" applyFill="1" applyBorder="1" applyAlignment="1">
      <alignment horizontal="center" vertical="top"/>
    </xf>
    <xf numFmtId="3" fontId="27" fillId="0" borderId="2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 wrapText="1"/>
    </xf>
    <xf numFmtId="3" fontId="28" fillId="3" borderId="3" xfId="0" applyNumberFormat="1" applyFont="1" applyFill="1" applyBorder="1" applyAlignment="1">
      <alignment horizontal="center" vertical="top" wrapText="1"/>
    </xf>
    <xf numFmtId="3" fontId="26" fillId="3" borderId="3" xfId="0" applyNumberFormat="1" applyFont="1" applyFill="1" applyBorder="1" applyAlignment="1">
      <alignment horizontal="center" vertical="top" wrapText="1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4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>
      <alignment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24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Border="1" applyAlignment="1" applyProtection="1">
      <alignment vertical="top" wrapText="1"/>
      <protection locked="0"/>
    </xf>
    <xf numFmtId="3" fontId="7" fillId="0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vertical="top" wrapText="1"/>
    </xf>
    <xf numFmtId="49" fontId="23" fillId="0" borderId="5" xfId="0" applyNumberFormat="1" applyFont="1" applyFill="1" applyBorder="1" applyAlignment="1">
      <alignment horizontal="center" vertical="top" wrapText="1"/>
    </xf>
    <xf numFmtId="49" fontId="23" fillId="0" borderId="3" xfId="0" applyNumberFormat="1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27" fillId="3" borderId="11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49" fontId="13" fillId="3" borderId="5" xfId="0" applyNumberFormat="1" applyFont="1" applyFill="1" applyBorder="1" applyAlignment="1">
      <alignment horizontal="center" vertical="top" wrapText="1"/>
    </xf>
    <xf numFmtId="49" fontId="25" fillId="3" borderId="3" xfId="0" applyNumberFormat="1" applyFont="1" applyFill="1" applyBorder="1" applyAlignment="1">
      <alignment vertical="top" wrapText="1"/>
    </xf>
    <xf numFmtId="49" fontId="20" fillId="3" borderId="5" xfId="0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49" fontId="13" fillId="3" borderId="3" xfId="0" applyNumberFormat="1" applyFont="1" applyFill="1" applyBorder="1" applyAlignment="1" applyProtection="1">
      <alignment vertical="top" wrapText="1"/>
      <protection locked="0"/>
    </xf>
    <xf numFmtId="3" fontId="26" fillId="5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horizontal="center" vertical="top" wrapText="1"/>
      <protection locked="0"/>
    </xf>
    <xf numFmtId="49" fontId="12" fillId="3" borderId="3" xfId="0" applyNumberFormat="1" applyFont="1" applyFill="1" applyBorder="1" applyAlignment="1">
      <alignment vertical="top" wrapText="1"/>
    </xf>
    <xf numFmtId="49" fontId="10" fillId="3" borderId="5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vertical="top" wrapText="1"/>
    </xf>
    <xf numFmtId="0" fontId="11" fillId="0" borderId="3" xfId="0" applyFont="1" applyBorder="1" applyAlignment="1">
      <alignment/>
    </xf>
    <xf numFmtId="49" fontId="20" fillId="3" borderId="13" xfId="0" applyNumberFormat="1" applyFont="1" applyFill="1" applyBorder="1" applyAlignment="1">
      <alignment horizontal="center" vertical="top" wrapText="1"/>
    </xf>
    <xf numFmtId="49" fontId="12" fillId="3" borderId="11" xfId="0" applyNumberFormat="1" applyFont="1" applyFill="1" applyBorder="1" applyAlignment="1">
      <alignment vertical="top" wrapText="1"/>
    </xf>
    <xf numFmtId="3" fontId="21" fillId="3" borderId="1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0" fillId="4" borderId="13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left" vertical="top" wrapText="1"/>
    </xf>
    <xf numFmtId="3" fontId="7" fillId="4" borderId="11" xfId="0" applyNumberFormat="1" applyFont="1" applyFill="1" applyBorder="1" applyAlignment="1">
      <alignment horizontal="center" vertical="top" wrapText="1"/>
    </xf>
    <xf numFmtId="3" fontId="7" fillId="4" borderId="12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10" fillId="4" borderId="15" xfId="0" applyNumberFormat="1" applyFont="1" applyFill="1" applyBorder="1" applyAlignment="1">
      <alignment horizontal="center" vertical="top" wrapText="1"/>
    </xf>
    <xf numFmtId="3" fontId="8" fillId="4" borderId="14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49" fontId="23" fillId="3" borderId="5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4" fillId="0" borderId="3" xfId="19" applyNumberFormat="1" applyFont="1" applyBorder="1" applyAlignment="1">
      <alignment vertical="center" wrapText="1" readingOrder="1"/>
      <protection/>
    </xf>
    <xf numFmtId="3" fontId="27" fillId="0" borderId="3" xfId="0" applyNumberFormat="1" applyFont="1" applyFill="1" applyBorder="1" applyAlignment="1">
      <alignment horizontal="center" vertical="top" wrapText="1"/>
    </xf>
    <xf numFmtId="49" fontId="31" fillId="3" borderId="15" xfId="0" applyNumberFormat="1" applyFont="1" applyFill="1" applyBorder="1" applyAlignment="1" applyProtection="1">
      <alignment horizontal="center" vertical="top" wrapText="1"/>
      <protection locked="0"/>
    </xf>
    <xf numFmtId="49" fontId="21" fillId="3" borderId="14" xfId="15" applyNumberFormat="1" applyFont="1" applyFill="1" applyBorder="1" applyAlignment="1" applyProtection="1">
      <alignment vertical="top" wrapText="1"/>
      <protection locked="0"/>
    </xf>
    <xf numFmtId="0" fontId="0" fillId="3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21" fillId="3" borderId="3" xfId="0" applyNumberFormat="1" applyFont="1" applyFill="1" applyBorder="1" applyAlignment="1">
      <alignment horizontal="center" vertical="top" wrapText="1"/>
    </xf>
    <xf numFmtId="3" fontId="32" fillId="3" borderId="3" xfId="0" applyNumberFormat="1" applyFont="1" applyFill="1" applyBorder="1" applyAlignment="1">
      <alignment horizontal="center" vertical="top" wrapText="1"/>
    </xf>
    <xf numFmtId="3" fontId="21" fillId="3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2" xfId="0" applyNumberFormat="1" applyFont="1" applyFill="1" applyBorder="1" applyAlignment="1">
      <alignment horizontal="center" vertical="top"/>
    </xf>
    <xf numFmtId="49" fontId="10" fillId="4" borderId="14" xfId="0" applyNumberFormat="1" applyFont="1" applyFill="1" applyBorder="1" applyAlignment="1">
      <alignment horizontal="center" vertical="top" wrapText="1"/>
    </xf>
    <xf numFmtId="3" fontId="26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3" fontId="28" fillId="3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Border="1" applyAlignment="1" applyProtection="1">
      <alignment vertical="top" wrapText="1"/>
      <protection locked="0"/>
    </xf>
    <xf numFmtId="3" fontId="21" fillId="3" borderId="16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textRotation="255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49" fontId="29" fillId="0" borderId="7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29" fillId="0" borderId="17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47625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06100" y="4762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розподілу видатків обласного бюджету на 2009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466850"/>
          <a:ext cx="1214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19">
          <cell r="C19">
            <v>1023949</v>
          </cell>
          <cell r="D19">
            <v>1000000</v>
          </cell>
          <cell r="F19">
            <v>2023949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showZeros="0" tabSelected="1" view="pageBreakPreview" zoomScaleSheetLayoutView="100" workbookViewId="0" topLeftCell="A4">
      <pane xSplit="2" ySplit="2" topLeftCell="J37" activePane="bottomRight" state="frozen"/>
      <selection pane="topLeft" activeCell="A4" sqref="A4"/>
      <selection pane="topRight" activeCell="C4" sqref="C4"/>
      <selection pane="bottomLeft" activeCell="A6" sqref="A6"/>
      <selection pane="bottomRight" activeCell="P41" sqref="P41"/>
    </sheetView>
  </sheetViews>
  <sheetFormatPr defaultColWidth="9.33203125" defaultRowHeight="12.75"/>
  <cols>
    <col min="1" max="1" width="12" style="17" customWidth="1"/>
    <col min="2" max="2" width="40.83203125" style="12" customWidth="1"/>
    <col min="3" max="3" width="20.66015625" style="1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5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1" customWidth="1"/>
    <col min="15" max="15" width="17.33203125" style="0" customWidth="1"/>
  </cols>
  <sheetData>
    <row r="1" spans="1:3" ht="12.75">
      <c r="A1" s="37"/>
      <c r="B1" s="36"/>
      <c r="C1" s="38"/>
    </row>
    <row r="2" spans="1:14" ht="105" customHeight="1" thickBot="1">
      <c r="A2" s="14"/>
      <c r="B2" s="36"/>
      <c r="N2" s="13" t="s">
        <v>14</v>
      </c>
    </row>
    <row r="3" spans="1:14" ht="49.5" customHeight="1" thickBot="1">
      <c r="A3" s="48" t="s">
        <v>16</v>
      </c>
      <c r="B3" s="48" t="s">
        <v>10</v>
      </c>
      <c r="C3" s="155" t="s">
        <v>4</v>
      </c>
      <c r="D3" s="155"/>
      <c r="E3" s="155"/>
      <c r="F3" s="155"/>
      <c r="G3" s="155"/>
      <c r="H3" s="156" t="s">
        <v>6</v>
      </c>
      <c r="I3" s="157"/>
      <c r="J3" s="157"/>
      <c r="K3" s="157"/>
      <c r="L3" s="157"/>
      <c r="M3" s="158"/>
      <c r="N3" s="150" t="s">
        <v>3</v>
      </c>
    </row>
    <row r="4" spans="1:14" ht="23.25" customHeight="1" thickBot="1">
      <c r="A4" s="147" t="s">
        <v>15</v>
      </c>
      <c r="B4" s="147" t="s">
        <v>17</v>
      </c>
      <c r="C4" s="153" t="s">
        <v>5</v>
      </c>
      <c r="D4" s="154" t="s">
        <v>28</v>
      </c>
      <c r="E4" s="153" t="s">
        <v>7</v>
      </c>
      <c r="F4" s="153"/>
      <c r="G4" s="154" t="s">
        <v>31</v>
      </c>
      <c r="H4" s="153" t="s">
        <v>5</v>
      </c>
      <c r="I4" s="154" t="s">
        <v>28</v>
      </c>
      <c r="J4" s="153" t="s">
        <v>7</v>
      </c>
      <c r="K4" s="153"/>
      <c r="L4" s="154" t="s">
        <v>31</v>
      </c>
      <c r="M4" s="159" t="s">
        <v>32</v>
      </c>
      <c r="N4" s="151"/>
    </row>
    <row r="5" spans="1:14" ht="78.75" customHeight="1" thickBot="1">
      <c r="A5" s="148"/>
      <c r="B5" s="148"/>
      <c r="C5" s="153"/>
      <c r="D5" s="154"/>
      <c r="E5" s="70" t="s">
        <v>29</v>
      </c>
      <c r="F5" s="70" t="s">
        <v>30</v>
      </c>
      <c r="G5" s="154"/>
      <c r="H5" s="153"/>
      <c r="I5" s="154"/>
      <c r="J5" s="70" t="s">
        <v>29</v>
      </c>
      <c r="K5" s="70" t="s">
        <v>30</v>
      </c>
      <c r="L5" s="154"/>
      <c r="M5" s="160"/>
      <c r="N5" s="152"/>
    </row>
    <row r="6" spans="1:14" ht="25.5" customHeight="1" thickBot="1">
      <c r="A6" s="90">
        <v>1</v>
      </c>
      <c r="B6" s="91">
        <v>2</v>
      </c>
      <c r="C6" s="92">
        <v>3</v>
      </c>
      <c r="D6" s="93">
        <v>4</v>
      </c>
      <c r="E6" s="93">
        <v>5</v>
      </c>
      <c r="F6" s="93">
        <v>6</v>
      </c>
      <c r="G6" s="93">
        <v>7</v>
      </c>
      <c r="H6" s="94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5" t="s">
        <v>33</v>
      </c>
    </row>
    <row r="7" spans="1:15" s="40" customFormat="1" ht="16.5">
      <c r="A7" s="110" t="s">
        <v>19</v>
      </c>
      <c r="B7" s="111" t="s">
        <v>9</v>
      </c>
      <c r="C7" s="96">
        <f aca="true" t="shared" si="0" ref="C7:C21">D7+G7</f>
        <v>0</v>
      </c>
      <c r="D7" s="96">
        <f>D8</f>
        <v>-10000</v>
      </c>
      <c r="E7" s="96">
        <f aca="true" t="shared" si="1" ref="E7:M7">E8</f>
        <v>863000</v>
      </c>
      <c r="F7" s="96">
        <f t="shared" si="1"/>
        <v>0</v>
      </c>
      <c r="G7" s="96">
        <f t="shared" si="1"/>
        <v>10000</v>
      </c>
      <c r="H7" s="96">
        <f t="shared" si="1"/>
        <v>0</v>
      </c>
      <c r="I7" s="96">
        <f t="shared" si="1"/>
        <v>0</v>
      </c>
      <c r="J7" s="96">
        <f t="shared" si="1"/>
        <v>0</v>
      </c>
      <c r="K7" s="96">
        <f t="shared" si="1"/>
        <v>0</v>
      </c>
      <c r="L7" s="96">
        <f t="shared" si="1"/>
        <v>0</v>
      </c>
      <c r="M7" s="96">
        <f t="shared" si="1"/>
        <v>0</v>
      </c>
      <c r="N7" s="97">
        <f aca="true" t="shared" si="2" ref="N7:N17">SUM(H7,C7)</f>
        <v>0</v>
      </c>
      <c r="O7" s="51">
        <f aca="true" t="shared" si="3" ref="O7:O40">C7+H7</f>
        <v>0</v>
      </c>
    </row>
    <row r="8" spans="1:15" s="8" customFormat="1" ht="16.5">
      <c r="A8" s="82" t="s">
        <v>52</v>
      </c>
      <c r="B8" s="83" t="s">
        <v>53</v>
      </c>
      <c r="C8" s="65">
        <f t="shared" si="0"/>
        <v>0</v>
      </c>
      <c r="D8" s="58">
        <v>-10000</v>
      </c>
      <c r="E8" s="58">
        <v>863000</v>
      </c>
      <c r="F8" s="58"/>
      <c r="G8" s="58">
        <v>10000</v>
      </c>
      <c r="H8" s="58"/>
      <c r="I8" s="58"/>
      <c r="J8" s="58"/>
      <c r="K8" s="58"/>
      <c r="L8" s="58"/>
      <c r="M8" s="58"/>
      <c r="N8" s="56">
        <f t="shared" si="2"/>
        <v>0</v>
      </c>
      <c r="O8" s="51">
        <f t="shared" si="3"/>
        <v>0</v>
      </c>
    </row>
    <row r="9" spans="1:15" s="8" customFormat="1" ht="16.5">
      <c r="A9" s="98" t="s">
        <v>38</v>
      </c>
      <c r="B9" s="99" t="s">
        <v>39</v>
      </c>
      <c r="C9" s="69">
        <f t="shared" si="0"/>
        <v>0</v>
      </c>
      <c r="D9" s="69">
        <f>D10+D12</f>
        <v>0</v>
      </c>
      <c r="E9" s="69">
        <f aca="true" t="shared" si="4" ref="E9:M9">E10+E12</f>
        <v>0</v>
      </c>
      <c r="F9" s="69">
        <f t="shared" si="4"/>
        <v>0</v>
      </c>
      <c r="G9" s="69">
        <f t="shared" si="4"/>
        <v>0</v>
      </c>
      <c r="H9" s="69">
        <f t="shared" si="4"/>
        <v>0</v>
      </c>
      <c r="I9" s="69">
        <f t="shared" si="4"/>
        <v>0</v>
      </c>
      <c r="J9" s="69">
        <f t="shared" si="4"/>
        <v>0</v>
      </c>
      <c r="K9" s="69">
        <f t="shared" si="4"/>
        <v>0</v>
      </c>
      <c r="L9" s="69">
        <f t="shared" si="4"/>
        <v>0</v>
      </c>
      <c r="M9" s="69">
        <f t="shared" si="4"/>
        <v>0</v>
      </c>
      <c r="N9" s="63">
        <f t="shared" si="2"/>
        <v>0</v>
      </c>
      <c r="O9" s="51">
        <f t="shared" si="3"/>
        <v>0</v>
      </c>
    </row>
    <row r="10" spans="1:15" s="8" customFormat="1" ht="16.5">
      <c r="A10" s="82" t="s">
        <v>59</v>
      </c>
      <c r="B10" s="109" t="s">
        <v>58</v>
      </c>
      <c r="C10" s="65">
        <f t="shared" si="0"/>
        <v>85000</v>
      </c>
      <c r="D10" s="58">
        <f>D11</f>
        <v>85000</v>
      </c>
      <c r="E10" s="58">
        <f aca="true" t="shared" si="5" ref="E10:M10">E11</f>
        <v>0</v>
      </c>
      <c r="F10" s="58">
        <f t="shared" si="5"/>
        <v>0</v>
      </c>
      <c r="G10" s="58">
        <f t="shared" si="5"/>
        <v>0</v>
      </c>
      <c r="H10" s="58">
        <f t="shared" si="5"/>
        <v>0</v>
      </c>
      <c r="I10" s="58">
        <f t="shared" si="5"/>
        <v>0</v>
      </c>
      <c r="J10" s="58">
        <f t="shared" si="5"/>
        <v>0</v>
      </c>
      <c r="K10" s="58">
        <f t="shared" si="5"/>
        <v>0</v>
      </c>
      <c r="L10" s="58">
        <f t="shared" si="5"/>
        <v>0</v>
      </c>
      <c r="M10" s="58">
        <f t="shared" si="5"/>
        <v>0</v>
      </c>
      <c r="N10" s="56">
        <f t="shared" si="2"/>
        <v>85000</v>
      </c>
      <c r="O10" s="51">
        <f t="shared" si="3"/>
        <v>85000</v>
      </c>
    </row>
    <row r="11" spans="1:15" s="8" customFormat="1" ht="30">
      <c r="A11" s="82" t="s">
        <v>34</v>
      </c>
      <c r="B11" s="86" t="s">
        <v>45</v>
      </c>
      <c r="C11" s="65">
        <f t="shared" si="0"/>
        <v>85000</v>
      </c>
      <c r="D11" s="58">
        <v>85000</v>
      </c>
      <c r="E11" s="58"/>
      <c r="F11" s="58"/>
      <c r="G11" s="58"/>
      <c r="H11" s="59"/>
      <c r="I11" s="58"/>
      <c r="J11" s="58"/>
      <c r="K11" s="58"/>
      <c r="L11" s="58"/>
      <c r="M11" s="58"/>
      <c r="N11" s="56">
        <f t="shared" si="2"/>
        <v>85000</v>
      </c>
      <c r="O11" s="51">
        <f t="shared" si="3"/>
        <v>85000</v>
      </c>
    </row>
    <row r="12" spans="1:15" s="8" customFormat="1" ht="31.5">
      <c r="A12" s="82" t="s">
        <v>44</v>
      </c>
      <c r="B12" s="84" t="s">
        <v>43</v>
      </c>
      <c r="C12" s="65">
        <f t="shared" si="0"/>
        <v>-85000</v>
      </c>
      <c r="D12" s="58">
        <f>D13</f>
        <v>-85000</v>
      </c>
      <c r="E12" s="58"/>
      <c r="F12" s="58"/>
      <c r="G12" s="58"/>
      <c r="H12" s="59"/>
      <c r="I12" s="58"/>
      <c r="J12" s="58"/>
      <c r="K12" s="58"/>
      <c r="L12" s="58"/>
      <c r="M12" s="58"/>
      <c r="N12" s="56">
        <f t="shared" si="2"/>
        <v>-85000</v>
      </c>
      <c r="O12" s="51">
        <f t="shared" si="3"/>
        <v>-85000</v>
      </c>
    </row>
    <row r="13" spans="1:15" s="8" customFormat="1" ht="30">
      <c r="A13" s="82" t="s">
        <v>34</v>
      </c>
      <c r="B13" s="86" t="s">
        <v>45</v>
      </c>
      <c r="C13" s="65">
        <f t="shared" si="0"/>
        <v>-85000</v>
      </c>
      <c r="D13" s="58">
        <v>-85000</v>
      </c>
      <c r="E13" s="58"/>
      <c r="F13" s="58"/>
      <c r="G13" s="58"/>
      <c r="H13" s="59"/>
      <c r="I13" s="58"/>
      <c r="J13" s="58"/>
      <c r="K13" s="58"/>
      <c r="L13" s="58"/>
      <c r="M13" s="58"/>
      <c r="N13" s="56">
        <f t="shared" si="2"/>
        <v>-85000</v>
      </c>
      <c r="O13" s="51">
        <f t="shared" si="3"/>
        <v>-85000</v>
      </c>
    </row>
    <row r="14" spans="1:15" ht="47.25">
      <c r="A14" s="100" t="s">
        <v>20</v>
      </c>
      <c r="B14" s="102" t="s">
        <v>37</v>
      </c>
      <c r="C14" s="74">
        <f t="shared" si="0"/>
        <v>80000</v>
      </c>
      <c r="D14" s="69">
        <f>D17+D15</f>
        <v>-237000</v>
      </c>
      <c r="E14" s="69">
        <f aca="true" t="shared" si="6" ref="E14:M14">E17+E15</f>
        <v>0</v>
      </c>
      <c r="F14" s="69">
        <f t="shared" si="6"/>
        <v>0</v>
      </c>
      <c r="G14" s="69">
        <f t="shared" si="6"/>
        <v>317000</v>
      </c>
      <c r="H14" s="69">
        <f t="shared" si="6"/>
        <v>0</v>
      </c>
      <c r="I14" s="69">
        <f t="shared" si="6"/>
        <v>0</v>
      </c>
      <c r="J14" s="69">
        <f t="shared" si="6"/>
        <v>0</v>
      </c>
      <c r="K14" s="69">
        <f t="shared" si="6"/>
        <v>0</v>
      </c>
      <c r="L14" s="69">
        <f t="shared" si="6"/>
        <v>0</v>
      </c>
      <c r="M14" s="69">
        <f t="shared" si="6"/>
        <v>0</v>
      </c>
      <c r="N14" s="63">
        <f t="shared" si="2"/>
        <v>80000</v>
      </c>
      <c r="O14" s="51">
        <f t="shared" si="3"/>
        <v>80000</v>
      </c>
    </row>
    <row r="15" spans="1:15" ht="30">
      <c r="A15" s="82" t="s">
        <v>88</v>
      </c>
      <c r="B15" s="145" t="s">
        <v>89</v>
      </c>
      <c r="C15" s="103">
        <f t="shared" si="0"/>
        <v>80000</v>
      </c>
      <c r="D15" s="64">
        <f>D16</f>
        <v>80000</v>
      </c>
      <c r="E15" s="64">
        <f aca="true" t="shared" si="7" ref="E15:M15">E16</f>
        <v>0</v>
      </c>
      <c r="F15" s="64">
        <f t="shared" si="7"/>
        <v>0</v>
      </c>
      <c r="G15" s="64">
        <f t="shared" si="7"/>
        <v>0</v>
      </c>
      <c r="H15" s="64">
        <f t="shared" si="7"/>
        <v>0</v>
      </c>
      <c r="I15" s="64">
        <f t="shared" si="7"/>
        <v>0</v>
      </c>
      <c r="J15" s="64">
        <f t="shared" si="7"/>
        <v>0</v>
      </c>
      <c r="K15" s="64">
        <f t="shared" si="7"/>
        <v>0</v>
      </c>
      <c r="L15" s="64">
        <f t="shared" si="7"/>
        <v>0</v>
      </c>
      <c r="M15" s="64">
        <f t="shared" si="7"/>
        <v>0</v>
      </c>
      <c r="N15" s="62">
        <f t="shared" si="2"/>
        <v>80000</v>
      </c>
      <c r="O15" s="51">
        <f t="shared" si="3"/>
        <v>80000</v>
      </c>
    </row>
    <row r="16" spans="1:15" ht="16.5">
      <c r="A16" s="82"/>
      <c r="B16" s="145" t="s">
        <v>90</v>
      </c>
      <c r="C16" s="103">
        <f t="shared" si="0"/>
        <v>80000</v>
      </c>
      <c r="D16" s="64">
        <v>80000</v>
      </c>
      <c r="E16" s="58"/>
      <c r="F16" s="58"/>
      <c r="G16" s="65"/>
      <c r="H16" s="58"/>
      <c r="I16" s="58"/>
      <c r="J16" s="58"/>
      <c r="K16" s="58"/>
      <c r="L16" s="58"/>
      <c r="M16" s="58"/>
      <c r="N16" s="62">
        <f t="shared" si="2"/>
        <v>80000</v>
      </c>
      <c r="O16" s="51">
        <f t="shared" si="3"/>
        <v>80000</v>
      </c>
    </row>
    <row r="17" spans="1:15" ht="45">
      <c r="A17" s="82" t="s">
        <v>50</v>
      </c>
      <c r="B17" s="108" t="s">
        <v>51</v>
      </c>
      <c r="C17" s="103">
        <f t="shared" si="0"/>
        <v>0</v>
      </c>
      <c r="D17" s="61">
        <v>-317000</v>
      </c>
      <c r="E17" s="61"/>
      <c r="F17" s="61"/>
      <c r="G17" s="61">
        <v>317000</v>
      </c>
      <c r="H17" s="59"/>
      <c r="I17" s="61"/>
      <c r="J17" s="61"/>
      <c r="K17" s="61"/>
      <c r="L17" s="61"/>
      <c r="M17" s="61"/>
      <c r="N17" s="62">
        <f t="shared" si="2"/>
        <v>0</v>
      </c>
      <c r="O17" s="51">
        <f t="shared" si="3"/>
        <v>0</v>
      </c>
    </row>
    <row r="18" spans="1:15" ht="31.5">
      <c r="A18" s="104" t="s">
        <v>21</v>
      </c>
      <c r="B18" s="101" t="s">
        <v>26</v>
      </c>
      <c r="C18" s="74">
        <f t="shared" si="0"/>
        <v>95000</v>
      </c>
      <c r="D18" s="74">
        <f>D19</f>
        <v>95000</v>
      </c>
      <c r="E18" s="74">
        <f aca="true" t="shared" si="8" ref="E18:M18">E19</f>
        <v>0</v>
      </c>
      <c r="F18" s="74">
        <f t="shared" si="8"/>
        <v>0</v>
      </c>
      <c r="G18" s="74">
        <f t="shared" si="8"/>
        <v>0</v>
      </c>
      <c r="H18" s="74">
        <f t="shared" si="8"/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0</v>
      </c>
      <c r="M18" s="74">
        <f t="shared" si="8"/>
        <v>0</v>
      </c>
      <c r="N18" s="63">
        <f>C18+H18</f>
        <v>95000</v>
      </c>
      <c r="O18" s="51">
        <f t="shared" si="3"/>
        <v>95000</v>
      </c>
    </row>
    <row r="19" spans="1:15" ht="91.5" customHeight="1">
      <c r="A19" s="82" t="s">
        <v>54</v>
      </c>
      <c r="B19" s="83" t="s">
        <v>55</v>
      </c>
      <c r="C19" s="103">
        <f t="shared" si="0"/>
        <v>95000</v>
      </c>
      <c r="D19" s="61">
        <f>D20</f>
        <v>95000</v>
      </c>
      <c r="E19" s="61"/>
      <c r="F19" s="61"/>
      <c r="G19" s="61"/>
      <c r="H19" s="59"/>
      <c r="I19" s="61"/>
      <c r="J19" s="61"/>
      <c r="K19" s="61"/>
      <c r="L19" s="61"/>
      <c r="M19" s="61"/>
      <c r="N19" s="62">
        <f>C19+H19</f>
        <v>95000</v>
      </c>
      <c r="O19" s="51">
        <f t="shared" si="3"/>
        <v>95000</v>
      </c>
    </row>
    <row r="20" spans="1:15" ht="30.75" customHeight="1">
      <c r="A20" s="82" t="s">
        <v>34</v>
      </c>
      <c r="B20" s="83" t="s">
        <v>56</v>
      </c>
      <c r="C20" s="103">
        <f t="shared" si="0"/>
        <v>95000</v>
      </c>
      <c r="D20" s="61">
        <v>95000</v>
      </c>
      <c r="E20" s="61"/>
      <c r="F20" s="61"/>
      <c r="G20" s="61"/>
      <c r="H20" s="59"/>
      <c r="I20" s="61"/>
      <c r="J20" s="61"/>
      <c r="K20" s="61"/>
      <c r="L20" s="61"/>
      <c r="M20" s="61"/>
      <c r="N20" s="62">
        <f>C20+H20</f>
        <v>95000</v>
      </c>
      <c r="O20" s="51">
        <f t="shared" si="3"/>
        <v>95000</v>
      </c>
    </row>
    <row r="21" spans="1:15" s="41" customFormat="1" ht="47.25">
      <c r="A21" s="98" t="s">
        <v>24</v>
      </c>
      <c r="B21" s="105" t="s">
        <v>35</v>
      </c>
      <c r="C21" s="74">
        <f t="shared" si="0"/>
        <v>0</v>
      </c>
      <c r="D21" s="66">
        <f>D22</f>
        <v>0</v>
      </c>
      <c r="E21" s="66">
        <f aca="true" t="shared" si="9" ref="E21:M21">E22</f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-3808107</v>
      </c>
      <c r="J21" s="66">
        <f t="shared" si="9"/>
        <v>0</v>
      </c>
      <c r="K21" s="66">
        <f t="shared" si="9"/>
        <v>0</v>
      </c>
      <c r="L21" s="66">
        <f t="shared" si="9"/>
        <v>3808107</v>
      </c>
      <c r="M21" s="66">
        <f t="shared" si="9"/>
        <v>0</v>
      </c>
      <c r="N21" s="63">
        <f aca="true" t="shared" si="10" ref="N21:N28">SUM(H21,C21)</f>
        <v>0</v>
      </c>
      <c r="O21" s="51">
        <f t="shared" si="3"/>
        <v>0</v>
      </c>
    </row>
    <row r="22" spans="1:15" s="41" customFormat="1" ht="60">
      <c r="A22" s="82">
        <v>170703</v>
      </c>
      <c r="B22" s="83" t="s">
        <v>57</v>
      </c>
      <c r="C22" s="55"/>
      <c r="D22" s="64"/>
      <c r="E22" s="64"/>
      <c r="F22" s="64"/>
      <c r="G22" s="64"/>
      <c r="H22" s="64">
        <f>I22+L22</f>
        <v>0</v>
      </c>
      <c r="I22" s="64">
        <v>-3808107</v>
      </c>
      <c r="J22" s="64"/>
      <c r="K22" s="64"/>
      <c r="L22" s="64">
        <v>3808107</v>
      </c>
      <c r="M22" s="64"/>
      <c r="N22" s="56">
        <f t="shared" si="10"/>
        <v>0</v>
      </c>
      <c r="O22" s="51">
        <f t="shared" si="3"/>
        <v>0</v>
      </c>
    </row>
    <row r="23" spans="1:15" s="41" customFormat="1" ht="47.25">
      <c r="A23" s="98" t="s">
        <v>23</v>
      </c>
      <c r="B23" s="105" t="s">
        <v>11</v>
      </c>
      <c r="C23" s="74">
        <f>SUM(G23,D23)</f>
        <v>0</v>
      </c>
      <c r="D23" s="66">
        <f>D24+D26+D27+D28</f>
        <v>0</v>
      </c>
      <c r="E23" s="66">
        <f aca="true" t="shared" si="11" ref="E23:M23">E24+E26+E27+E28</f>
        <v>0</v>
      </c>
      <c r="F23" s="66">
        <f t="shared" si="11"/>
        <v>0</v>
      </c>
      <c r="G23" s="66">
        <f t="shared" si="11"/>
        <v>0</v>
      </c>
      <c r="H23" s="66">
        <f t="shared" si="11"/>
        <v>2293600</v>
      </c>
      <c r="I23" s="66">
        <f t="shared" si="11"/>
        <v>0</v>
      </c>
      <c r="J23" s="66">
        <f t="shared" si="11"/>
        <v>0</v>
      </c>
      <c r="K23" s="66">
        <f t="shared" si="11"/>
        <v>0</v>
      </c>
      <c r="L23" s="66">
        <f t="shared" si="11"/>
        <v>2293600</v>
      </c>
      <c r="M23" s="66">
        <f t="shared" si="11"/>
        <v>1000000</v>
      </c>
      <c r="N23" s="63">
        <f t="shared" si="10"/>
        <v>2293600</v>
      </c>
      <c r="O23" s="51">
        <f t="shared" si="3"/>
        <v>2293600</v>
      </c>
    </row>
    <row r="24" spans="1:15" s="41" customFormat="1" ht="16.5">
      <c r="A24" s="82" t="s">
        <v>78</v>
      </c>
      <c r="B24" s="83" t="s">
        <v>79</v>
      </c>
      <c r="C24" s="58">
        <f>SUM(G24,D24)</f>
        <v>0</v>
      </c>
      <c r="D24" s="140"/>
      <c r="E24" s="140"/>
      <c r="F24" s="140"/>
      <c r="G24" s="140"/>
      <c r="H24" s="65">
        <f>I24+L24</f>
        <v>1000000</v>
      </c>
      <c r="I24" s="140"/>
      <c r="J24" s="140"/>
      <c r="K24" s="140"/>
      <c r="L24" s="64">
        <v>1000000</v>
      </c>
      <c r="M24" s="64">
        <v>1000000</v>
      </c>
      <c r="N24" s="56">
        <f t="shared" si="10"/>
        <v>1000000</v>
      </c>
      <c r="O24" s="51">
        <f t="shared" si="3"/>
        <v>1000000</v>
      </c>
    </row>
    <row r="25" spans="1:15" s="41" customFormat="1" ht="31.5">
      <c r="A25" s="82" t="s">
        <v>34</v>
      </c>
      <c r="B25" s="141" t="s">
        <v>80</v>
      </c>
      <c r="C25" s="58">
        <f>SUM(G25,D25)</f>
        <v>0</v>
      </c>
      <c r="D25" s="140"/>
      <c r="E25" s="140"/>
      <c r="F25" s="140"/>
      <c r="G25" s="140"/>
      <c r="H25" s="65">
        <f>I25+L25</f>
        <v>1000000</v>
      </c>
      <c r="I25" s="140"/>
      <c r="J25" s="140"/>
      <c r="K25" s="140"/>
      <c r="L25" s="64">
        <v>1000000</v>
      </c>
      <c r="M25" s="64">
        <v>1000000</v>
      </c>
      <c r="N25" s="56">
        <f t="shared" si="10"/>
        <v>1000000</v>
      </c>
      <c r="O25" s="51">
        <f t="shared" si="3"/>
        <v>1000000</v>
      </c>
    </row>
    <row r="26" spans="1:15" ht="30">
      <c r="A26" s="82">
        <v>240601</v>
      </c>
      <c r="B26" s="83" t="s">
        <v>65</v>
      </c>
      <c r="C26" s="58">
        <f>SUM(G26,D26)</f>
        <v>0</v>
      </c>
      <c r="D26" s="60"/>
      <c r="E26" s="60"/>
      <c r="F26" s="60"/>
      <c r="G26" s="60"/>
      <c r="H26" s="65">
        <f>I26+L26</f>
        <v>1168600</v>
      </c>
      <c r="I26" s="67"/>
      <c r="J26" s="67"/>
      <c r="K26" s="67"/>
      <c r="L26" s="67">
        <v>1168600</v>
      </c>
      <c r="M26" s="67"/>
      <c r="N26" s="56">
        <f t="shared" si="10"/>
        <v>1168600</v>
      </c>
      <c r="O26" s="51">
        <f t="shared" si="3"/>
        <v>1168600</v>
      </c>
    </row>
    <row r="27" spans="1:15" ht="16.5">
      <c r="A27" s="82">
        <v>240602</v>
      </c>
      <c r="B27" s="83" t="s">
        <v>63</v>
      </c>
      <c r="C27" s="58"/>
      <c r="D27" s="60"/>
      <c r="E27" s="60"/>
      <c r="F27" s="60"/>
      <c r="G27" s="60"/>
      <c r="H27" s="65">
        <f>I27+L27</f>
        <v>100000</v>
      </c>
      <c r="I27" s="67"/>
      <c r="J27" s="67"/>
      <c r="K27" s="67"/>
      <c r="L27" s="67">
        <v>100000</v>
      </c>
      <c r="M27" s="67"/>
      <c r="N27" s="56">
        <f t="shared" si="10"/>
        <v>100000</v>
      </c>
      <c r="O27" s="51">
        <f t="shared" si="3"/>
        <v>100000</v>
      </c>
    </row>
    <row r="28" spans="1:15" ht="45">
      <c r="A28" s="82">
        <v>240603</v>
      </c>
      <c r="B28" s="83" t="s">
        <v>66</v>
      </c>
      <c r="C28" s="58"/>
      <c r="D28" s="60"/>
      <c r="E28" s="60"/>
      <c r="F28" s="60"/>
      <c r="G28" s="60"/>
      <c r="H28" s="65">
        <f>I28+L28</f>
        <v>25000</v>
      </c>
      <c r="I28" s="67"/>
      <c r="J28" s="67"/>
      <c r="K28" s="67"/>
      <c r="L28" s="67">
        <v>25000</v>
      </c>
      <c r="M28" s="67"/>
      <c r="N28" s="56">
        <f t="shared" si="10"/>
        <v>25000</v>
      </c>
      <c r="O28" s="51">
        <f t="shared" si="3"/>
        <v>25000</v>
      </c>
    </row>
    <row r="29" spans="1:15" ht="31.5">
      <c r="A29" s="100" t="s">
        <v>81</v>
      </c>
      <c r="B29" s="101" t="s">
        <v>82</v>
      </c>
      <c r="C29" s="69">
        <f>D29+G29</f>
        <v>1000000</v>
      </c>
      <c r="D29" s="69">
        <f>D30</f>
        <v>0</v>
      </c>
      <c r="E29" s="69">
        <f aca="true" t="shared" si="12" ref="E29:M29">E30</f>
        <v>0</v>
      </c>
      <c r="F29" s="69">
        <f t="shared" si="12"/>
        <v>0</v>
      </c>
      <c r="G29" s="69">
        <f t="shared" si="12"/>
        <v>1000000</v>
      </c>
      <c r="H29" s="142">
        <f t="shared" si="12"/>
        <v>0</v>
      </c>
      <c r="I29" s="142">
        <f t="shared" si="12"/>
        <v>0</v>
      </c>
      <c r="J29" s="142">
        <f t="shared" si="12"/>
        <v>0</v>
      </c>
      <c r="K29" s="142">
        <f t="shared" si="12"/>
        <v>0</v>
      </c>
      <c r="L29" s="142">
        <f t="shared" si="12"/>
        <v>0</v>
      </c>
      <c r="M29" s="142">
        <f t="shared" si="12"/>
        <v>0</v>
      </c>
      <c r="N29" s="63">
        <f aca="true" t="shared" si="13" ref="N29:N34">C29+H29</f>
        <v>1000000</v>
      </c>
      <c r="O29" s="51">
        <f t="shared" si="3"/>
        <v>1000000</v>
      </c>
    </row>
    <row r="30" spans="1:15" ht="63">
      <c r="A30" s="82" t="s">
        <v>83</v>
      </c>
      <c r="B30" s="141" t="s">
        <v>84</v>
      </c>
      <c r="C30" s="58">
        <f>D30+G30</f>
        <v>1000000</v>
      </c>
      <c r="D30" s="60"/>
      <c r="E30" s="60"/>
      <c r="F30" s="60"/>
      <c r="G30" s="60">
        <v>1000000</v>
      </c>
      <c r="H30" s="65"/>
      <c r="I30" s="67"/>
      <c r="J30" s="67"/>
      <c r="K30" s="67"/>
      <c r="L30" s="67"/>
      <c r="M30" s="67"/>
      <c r="N30" s="56">
        <f t="shared" si="13"/>
        <v>1000000</v>
      </c>
      <c r="O30" s="51">
        <f t="shared" si="3"/>
        <v>1000000</v>
      </c>
    </row>
    <row r="31" spans="1:15" ht="31.5">
      <c r="A31" s="82" t="s">
        <v>34</v>
      </c>
      <c r="B31" s="141" t="s">
        <v>80</v>
      </c>
      <c r="C31" s="58">
        <f>D31+G31</f>
        <v>1000000</v>
      </c>
      <c r="D31" s="60"/>
      <c r="E31" s="60"/>
      <c r="F31" s="60"/>
      <c r="G31" s="60">
        <v>1000000</v>
      </c>
      <c r="H31" s="65"/>
      <c r="I31" s="67"/>
      <c r="J31" s="67"/>
      <c r="K31" s="67"/>
      <c r="L31" s="67"/>
      <c r="M31" s="67"/>
      <c r="N31" s="56">
        <f t="shared" si="13"/>
        <v>1000000</v>
      </c>
      <c r="O31" s="51">
        <f t="shared" si="3"/>
        <v>1000000</v>
      </c>
    </row>
    <row r="32" spans="1:15" s="40" customFormat="1" ht="54" customHeight="1">
      <c r="A32" s="98" t="s">
        <v>22</v>
      </c>
      <c r="B32" s="102" t="s">
        <v>36</v>
      </c>
      <c r="C32" s="74">
        <f>C33+C34</f>
        <v>0</v>
      </c>
      <c r="D32" s="74">
        <f aca="true" t="shared" si="14" ref="D32:M32">D33+D34</f>
        <v>0</v>
      </c>
      <c r="E32" s="74">
        <f t="shared" si="14"/>
        <v>0</v>
      </c>
      <c r="F32" s="74">
        <f t="shared" si="14"/>
        <v>0</v>
      </c>
      <c r="G32" s="74">
        <f t="shared" si="14"/>
        <v>0</v>
      </c>
      <c r="H32" s="74">
        <f t="shared" si="14"/>
        <v>645000</v>
      </c>
      <c r="I32" s="74">
        <f t="shared" si="14"/>
        <v>645000</v>
      </c>
      <c r="J32" s="74">
        <f t="shared" si="14"/>
        <v>0</v>
      </c>
      <c r="K32" s="74">
        <f t="shared" si="14"/>
        <v>0</v>
      </c>
      <c r="L32" s="74">
        <f t="shared" si="14"/>
        <v>0</v>
      </c>
      <c r="M32" s="74">
        <f t="shared" si="14"/>
        <v>0</v>
      </c>
      <c r="N32" s="57">
        <f t="shared" si="13"/>
        <v>645000</v>
      </c>
      <c r="O32" s="51">
        <f t="shared" si="3"/>
        <v>645000</v>
      </c>
    </row>
    <row r="33" spans="1:15" s="40" customFormat="1" ht="17.25" customHeight="1">
      <c r="A33" s="82">
        <v>240602</v>
      </c>
      <c r="B33" s="83" t="s">
        <v>63</v>
      </c>
      <c r="C33" s="55">
        <f>D33+G33</f>
        <v>0</v>
      </c>
      <c r="D33" s="64">
        <f>D34</f>
        <v>0</v>
      </c>
      <c r="E33" s="55"/>
      <c r="F33" s="55"/>
      <c r="G33" s="64"/>
      <c r="H33" s="55">
        <f>I33+L33</f>
        <v>400000</v>
      </c>
      <c r="I33" s="64">
        <v>400000</v>
      </c>
      <c r="J33" s="55"/>
      <c r="K33" s="55"/>
      <c r="L33" s="55"/>
      <c r="M33" s="55"/>
      <c r="N33" s="68">
        <f t="shared" si="13"/>
        <v>400000</v>
      </c>
      <c r="O33" s="51">
        <f t="shared" si="3"/>
        <v>400000</v>
      </c>
    </row>
    <row r="34" spans="1:15" s="40" customFormat="1" ht="45.75" customHeight="1">
      <c r="A34" s="82">
        <v>240604</v>
      </c>
      <c r="B34" s="83" t="s">
        <v>64</v>
      </c>
      <c r="C34" s="55">
        <f>D34+G34</f>
        <v>0</v>
      </c>
      <c r="D34" s="64"/>
      <c r="E34" s="55"/>
      <c r="F34" s="55"/>
      <c r="G34" s="64"/>
      <c r="H34" s="55">
        <f>I34+L34</f>
        <v>245000</v>
      </c>
      <c r="I34" s="64">
        <v>245000</v>
      </c>
      <c r="J34" s="55"/>
      <c r="K34" s="55"/>
      <c r="L34" s="55"/>
      <c r="M34" s="55"/>
      <c r="N34" s="68">
        <f t="shared" si="13"/>
        <v>245000</v>
      </c>
      <c r="O34" s="51">
        <f t="shared" si="3"/>
        <v>245000</v>
      </c>
    </row>
    <row r="35" spans="1:15" s="40" customFormat="1" ht="18" customHeight="1">
      <c r="A35" s="106" t="s">
        <v>49</v>
      </c>
      <c r="B35" s="107" t="s">
        <v>0</v>
      </c>
      <c r="C35" s="74"/>
      <c r="D35" s="73"/>
      <c r="E35" s="74"/>
      <c r="F35" s="74"/>
      <c r="G35" s="73"/>
      <c r="H35" s="74">
        <v>-1938600</v>
      </c>
      <c r="I35" s="74"/>
      <c r="J35" s="74"/>
      <c r="K35" s="74"/>
      <c r="L35" s="74"/>
      <c r="M35" s="74"/>
      <c r="N35" s="57">
        <f>H35+C35</f>
        <v>-1938600</v>
      </c>
      <c r="O35" s="51">
        <f t="shared" si="3"/>
        <v>-1938600</v>
      </c>
    </row>
    <row r="36" spans="1:15" s="40" customFormat="1" ht="19.5">
      <c r="A36" s="122"/>
      <c r="B36" s="123" t="s">
        <v>18</v>
      </c>
      <c r="C36" s="133">
        <f>C7+C9+C14+C18+C21+C23+C32+C35+C29</f>
        <v>1175000</v>
      </c>
      <c r="D36" s="133">
        <f aca="true" t="shared" si="15" ref="D36:N36">D7+D9+D14+D18+D21+D23+D32+D35+D29</f>
        <v>-152000</v>
      </c>
      <c r="E36" s="133">
        <f t="shared" si="15"/>
        <v>863000</v>
      </c>
      <c r="F36" s="133">
        <f t="shared" si="15"/>
        <v>0</v>
      </c>
      <c r="G36" s="133">
        <f t="shared" si="15"/>
        <v>1327000</v>
      </c>
      <c r="H36" s="133">
        <f t="shared" si="15"/>
        <v>1000000</v>
      </c>
      <c r="I36" s="133">
        <f t="shared" si="15"/>
        <v>-3163107</v>
      </c>
      <c r="J36" s="133">
        <f t="shared" si="15"/>
        <v>0</v>
      </c>
      <c r="K36" s="133">
        <f t="shared" si="15"/>
        <v>0</v>
      </c>
      <c r="L36" s="133">
        <f t="shared" si="15"/>
        <v>6101707</v>
      </c>
      <c r="M36" s="133">
        <f t="shared" si="15"/>
        <v>1000000</v>
      </c>
      <c r="N36" s="135">
        <f t="shared" si="15"/>
        <v>2175000</v>
      </c>
      <c r="O36" s="51">
        <f t="shared" si="3"/>
        <v>2175000</v>
      </c>
    </row>
    <row r="37" spans="1:15" ht="18" customHeight="1">
      <c r="A37" s="122"/>
      <c r="B37" s="123" t="s">
        <v>69</v>
      </c>
      <c r="C37" s="133">
        <f>D37+G37</f>
        <v>23949</v>
      </c>
      <c r="D37" s="134">
        <f>D38</f>
        <v>23949</v>
      </c>
      <c r="E37" s="134">
        <f aca="true" t="shared" si="16" ref="E37:M37">E38</f>
        <v>0</v>
      </c>
      <c r="F37" s="134">
        <f t="shared" si="16"/>
        <v>0</v>
      </c>
      <c r="G37" s="134">
        <f t="shared" si="16"/>
        <v>0</v>
      </c>
      <c r="H37" s="134">
        <f t="shared" si="16"/>
        <v>0</v>
      </c>
      <c r="I37" s="134">
        <f t="shared" si="16"/>
        <v>0</v>
      </c>
      <c r="J37" s="134">
        <f t="shared" si="16"/>
        <v>0</v>
      </c>
      <c r="K37" s="134">
        <f t="shared" si="16"/>
        <v>0</v>
      </c>
      <c r="L37" s="134">
        <f t="shared" si="16"/>
        <v>0</v>
      </c>
      <c r="M37" s="134">
        <f t="shared" si="16"/>
        <v>0</v>
      </c>
      <c r="N37" s="135">
        <f>C37+H37</f>
        <v>23949</v>
      </c>
      <c r="O37" s="51">
        <f t="shared" si="3"/>
        <v>23949</v>
      </c>
    </row>
    <row r="38" spans="1:15" ht="32.25" customHeight="1">
      <c r="A38" s="98" t="s">
        <v>70</v>
      </c>
      <c r="B38" s="101" t="s">
        <v>71</v>
      </c>
      <c r="C38" s="124">
        <f>D38+G38</f>
        <v>23949</v>
      </c>
      <c r="D38" s="74">
        <f>D39</f>
        <v>23949</v>
      </c>
      <c r="E38" s="131"/>
      <c r="F38" s="131"/>
      <c r="G38" s="131"/>
      <c r="H38" s="132"/>
      <c r="I38" s="131"/>
      <c r="J38" s="131"/>
      <c r="K38" s="131"/>
      <c r="L38" s="131"/>
      <c r="M38" s="131"/>
      <c r="N38" s="57">
        <f>C38+H38</f>
        <v>23949</v>
      </c>
      <c r="O38" s="51">
        <f t="shared" si="3"/>
        <v>23949</v>
      </c>
    </row>
    <row r="39" spans="1:15" ht="175.5" customHeight="1">
      <c r="A39" s="82" t="s">
        <v>72</v>
      </c>
      <c r="B39" s="127" t="s">
        <v>73</v>
      </c>
      <c r="C39" s="128">
        <f>D39+G39</f>
        <v>23949</v>
      </c>
      <c r="D39" s="61">
        <v>23949</v>
      </c>
      <c r="E39" s="125"/>
      <c r="F39" s="125"/>
      <c r="G39" s="125"/>
      <c r="H39" s="126"/>
      <c r="I39" s="125"/>
      <c r="J39" s="125"/>
      <c r="K39" s="125"/>
      <c r="L39" s="125"/>
      <c r="M39" s="125"/>
      <c r="N39" s="68">
        <f>C39+H39</f>
        <v>23949</v>
      </c>
      <c r="O39" s="51">
        <f t="shared" si="3"/>
        <v>23949</v>
      </c>
    </row>
    <row r="40" spans="1:15" ht="22.5" customHeight="1" thickBot="1">
      <c r="A40" s="129"/>
      <c r="B40" s="130" t="s">
        <v>76</v>
      </c>
      <c r="C40" s="112">
        <f>C36+C37</f>
        <v>1198949</v>
      </c>
      <c r="D40" s="112">
        <f aca="true" t="shared" si="17" ref="D40:N40">D36+D37</f>
        <v>-128051</v>
      </c>
      <c r="E40" s="112">
        <f t="shared" si="17"/>
        <v>863000</v>
      </c>
      <c r="F40" s="112">
        <f t="shared" si="17"/>
        <v>0</v>
      </c>
      <c r="G40" s="112">
        <f t="shared" si="17"/>
        <v>1327000</v>
      </c>
      <c r="H40" s="112">
        <f t="shared" si="17"/>
        <v>1000000</v>
      </c>
      <c r="I40" s="112">
        <f t="shared" si="17"/>
        <v>-3163107</v>
      </c>
      <c r="J40" s="112">
        <f t="shared" si="17"/>
        <v>0</v>
      </c>
      <c r="K40" s="112">
        <f t="shared" si="17"/>
        <v>0</v>
      </c>
      <c r="L40" s="112">
        <f t="shared" si="17"/>
        <v>6101707</v>
      </c>
      <c r="M40" s="112">
        <f t="shared" si="17"/>
        <v>1000000</v>
      </c>
      <c r="N40" s="146">
        <f t="shared" si="17"/>
        <v>2198949</v>
      </c>
      <c r="O40" s="51">
        <f t="shared" si="3"/>
        <v>2198949</v>
      </c>
    </row>
    <row r="41" spans="1:15" ht="56.25" customHeight="1">
      <c r="A41" s="15"/>
      <c r="B41" s="18"/>
      <c r="C41" s="4"/>
      <c r="D41" s="2"/>
      <c r="E41" s="2"/>
      <c r="F41" s="2"/>
      <c r="G41" s="2"/>
      <c r="H41" s="6"/>
      <c r="I41" s="2"/>
      <c r="J41" s="2"/>
      <c r="K41" s="19"/>
      <c r="L41" s="2"/>
      <c r="M41" s="2"/>
      <c r="N41" s="44"/>
      <c r="O41" s="51">
        <f>C41+H41</f>
        <v>0</v>
      </c>
    </row>
    <row r="42" spans="1:15" ht="37.5" customHeight="1">
      <c r="A42" s="16"/>
      <c r="B42" s="149" t="s">
        <v>12</v>
      </c>
      <c r="C42" s="149"/>
      <c r="D42" s="149"/>
      <c r="E42" s="25"/>
      <c r="G42" s="29"/>
      <c r="H42" s="30"/>
      <c r="I42" s="29"/>
      <c r="J42" s="29"/>
      <c r="K42" s="149" t="s">
        <v>40</v>
      </c>
      <c r="L42" s="149"/>
      <c r="M42" s="2"/>
      <c r="N42" s="4"/>
      <c r="O42" s="51"/>
    </row>
    <row r="43" spans="1:15" ht="15.75">
      <c r="A43" s="3"/>
      <c r="C43" s="4"/>
      <c r="D43" s="2"/>
      <c r="E43" s="2"/>
      <c r="F43" s="2"/>
      <c r="G43" s="2"/>
      <c r="H43" s="6"/>
      <c r="I43" s="2"/>
      <c r="J43" s="2"/>
      <c r="K43" s="2"/>
      <c r="L43" s="2"/>
      <c r="M43" s="2"/>
      <c r="N43" s="4"/>
      <c r="O43" s="51"/>
    </row>
    <row r="44" spans="1:15" ht="15.75">
      <c r="A44" s="15"/>
      <c r="O44" s="51"/>
    </row>
    <row r="45" spans="1:15" ht="15.75">
      <c r="A45" s="15"/>
      <c r="C45" s="34"/>
      <c r="O45" s="51"/>
    </row>
    <row r="46" spans="1:15" ht="15.75">
      <c r="A46" s="15"/>
      <c r="B46" s="12" t="s">
        <v>25</v>
      </c>
      <c r="C46" s="43">
        <f>C36-'додаток 2'!C38</f>
        <v>0</v>
      </c>
      <c r="D46" s="43">
        <f>D36-'додаток 2'!D38</f>
        <v>0</v>
      </c>
      <c r="E46" s="43">
        <f>E36-'додаток 2'!E38</f>
        <v>0</v>
      </c>
      <c r="F46" s="43">
        <f>F36-'додаток 2'!F38</f>
        <v>0</v>
      </c>
      <c r="G46" s="43">
        <f>G36-'додаток 2'!G38</f>
        <v>0</v>
      </c>
      <c r="H46" s="43">
        <f>H36-'додаток 2'!H38</f>
        <v>0</v>
      </c>
      <c r="I46" s="43">
        <f>I36-'додаток 2'!I38</f>
        <v>0</v>
      </c>
      <c r="J46" s="43">
        <f>J36-'додаток 2'!J38</f>
        <v>0</v>
      </c>
      <c r="K46" s="43">
        <f>K36-'додаток 2'!K38</f>
        <v>0</v>
      </c>
      <c r="L46" s="43">
        <f>L36-'додаток 2'!L38</f>
        <v>0</v>
      </c>
      <c r="M46" s="43">
        <f>M36-'додаток 2'!M38</f>
        <v>0</v>
      </c>
      <c r="N46" s="43">
        <f>N36-'додаток 2'!N38</f>
        <v>0</v>
      </c>
      <c r="O46" s="51"/>
    </row>
    <row r="47" spans="1:15" ht="15.75">
      <c r="A47" s="15"/>
      <c r="B47" s="12" t="s">
        <v>74</v>
      </c>
      <c r="C47" s="34">
        <f>C40-'додаток 2'!C41</f>
        <v>0</v>
      </c>
      <c r="D47" s="34">
        <f>D40-'додаток 2'!D41</f>
        <v>0</v>
      </c>
      <c r="E47" s="34">
        <f>E40-'додаток 2'!E41</f>
        <v>0</v>
      </c>
      <c r="F47" s="34">
        <f>F40-'додаток 2'!F41</f>
        <v>0</v>
      </c>
      <c r="G47" s="34">
        <f>G40-'додаток 2'!G41</f>
        <v>0</v>
      </c>
      <c r="H47" s="34">
        <f>H40-'додаток 2'!H41</f>
        <v>0</v>
      </c>
      <c r="I47" s="34">
        <f>I40-'додаток 2'!I41</f>
        <v>0</v>
      </c>
      <c r="J47" s="34">
        <f>J40-'додаток 2'!J41</f>
        <v>0</v>
      </c>
      <c r="K47" s="34">
        <f>K40-'додаток 2'!K41</f>
        <v>0</v>
      </c>
      <c r="L47" s="34">
        <f>L40-'додаток 2'!L41</f>
        <v>0</v>
      </c>
      <c r="M47" s="34">
        <f>M40-'додаток 2'!M41</f>
        <v>0</v>
      </c>
      <c r="N47" s="34">
        <f>N40-'додаток 2'!N41</f>
        <v>0</v>
      </c>
      <c r="O47" s="51"/>
    </row>
    <row r="48" spans="1:15" ht="15.75">
      <c r="A48" s="15"/>
      <c r="B48" s="12" t="s">
        <v>75</v>
      </c>
      <c r="C48" s="43">
        <f>C40-'[1]додаток 1уточ.'!$C$19</f>
        <v>175000</v>
      </c>
      <c r="D48" s="43"/>
      <c r="E48" s="43"/>
      <c r="F48" s="43"/>
      <c r="G48" s="43"/>
      <c r="H48" s="46">
        <f>H40-'[1]додаток 1уточ.'!$D$19</f>
        <v>0</v>
      </c>
      <c r="I48" s="43"/>
      <c r="J48" s="43"/>
      <c r="K48" s="43"/>
      <c r="L48" s="43"/>
      <c r="M48" s="43">
        <f>M39-M55</f>
        <v>0</v>
      </c>
      <c r="N48" s="43">
        <f>N40-'[1]додаток 1уточ.'!$F$19</f>
        <v>175000</v>
      </c>
      <c r="O48" s="51"/>
    </row>
    <row r="49" spans="1:15" ht="15.75">
      <c r="A49" s="15"/>
      <c r="O49" s="51"/>
    </row>
    <row r="50" spans="1:15" ht="15.75">
      <c r="A50" s="15"/>
      <c r="O50" s="51"/>
    </row>
    <row r="51" spans="1:15" ht="15.75">
      <c r="A51" s="15"/>
      <c r="O51" s="51"/>
    </row>
    <row r="52" spans="1:15" ht="15.75">
      <c r="A52" s="15"/>
      <c r="O52" s="51"/>
    </row>
    <row r="53" spans="1:15" ht="15.75">
      <c r="A53" s="15"/>
      <c r="O53" s="51"/>
    </row>
    <row r="54" spans="1:15" ht="15.75">
      <c r="A54" s="15"/>
      <c r="O54" s="51"/>
    </row>
    <row r="55" spans="1:15" ht="15.75">
      <c r="A55" s="15"/>
      <c r="C55" s="43"/>
      <c r="H55" s="47"/>
      <c r="O55" s="51"/>
    </row>
    <row r="56" spans="1:15" ht="15.75">
      <c r="A56" s="15"/>
      <c r="O56" s="51"/>
    </row>
    <row r="57" spans="1:15" ht="15.75">
      <c r="A57" s="15"/>
      <c r="C57" s="1">
        <f>C55-C54-C56</f>
        <v>0</v>
      </c>
      <c r="D57" s="1">
        <f aca="true" t="shared" si="18" ref="D57:N57">D55-D54-D56</f>
        <v>0</v>
      </c>
      <c r="E57" s="1">
        <f t="shared" si="18"/>
        <v>0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0</v>
      </c>
      <c r="M57" s="1">
        <f t="shared" si="18"/>
        <v>0</v>
      </c>
      <c r="N57" s="1">
        <f t="shared" si="18"/>
        <v>0</v>
      </c>
      <c r="O57" s="51">
        <f>C57+H57</f>
        <v>0</v>
      </c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</sheetData>
  <mergeCells count="16">
    <mergeCell ref="B42:D42"/>
    <mergeCell ref="C3:G3"/>
    <mergeCell ref="H3:M3"/>
    <mergeCell ref="M4:M5"/>
    <mergeCell ref="B4:B5"/>
    <mergeCell ref="L4:L5"/>
    <mergeCell ref="A4:A5"/>
    <mergeCell ref="K42:L42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SheetLayoutView="100" workbookViewId="0" topLeftCell="A7">
      <pane xSplit="2" ySplit="4" topLeftCell="J4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O40" sqref="O40"/>
    </sheetView>
  </sheetViews>
  <sheetFormatPr defaultColWidth="9.33203125" defaultRowHeight="12.75"/>
  <cols>
    <col min="1" max="1" width="10" style="9" customWidth="1"/>
    <col min="2" max="2" width="40.83203125" style="76" customWidth="1"/>
    <col min="3" max="3" width="20.83203125" style="10" customWidth="1"/>
    <col min="4" max="4" width="20.83203125" style="7" customWidth="1"/>
    <col min="5" max="5" width="17.83203125" style="7" customWidth="1"/>
    <col min="6" max="6" width="16.16015625" style="7" customWidth="1"/>
    <col min="7" max="7" width="16.5" style="7" customWidth="1"/>
    <col min="8" max="8" width="18" style="10" customWidth="1"/>
    <col min="9" max="9" width="18.33203125" style="7" customWidth="1"/>
    <col min="10" max="10" width="13.5" style="7" customWidth="1"/>
    <col min="11" max="11" width="14.5" style="7" customWidth="1"/>
    <col min="12" max="12" width="17.5" style="7" customWidth="1"/>
    <col min="13" max="13" width="16.5" style="7" customWidth="1"/>
    <col min="14" max="14" width="21.66015625" style="10" customWidth="1"/>
    <col min="15" max="15" width="19.16015625" style="7" customWidth="1"/>
    <col min="16" max="16384" width="9.33203125" style="7" customWidth="1"/>
  </cols>
  <sheetData>
    <row r="1" ht="12.75">
      <c r="M1" s="136" t="s">
        <v>77</v>
      </c>
    </row>
    <row r="2" ht="12.75">
      <c r="M2" s="136" t="s">
        <v>41</v>
      </c>
    </row>
    <row r="3" ht="12.75">
      <c r="M3" s="136" t="s">
        <v>42</v>
      </c>
    </row>
    <row r="4" ht="12.75">
      <c r="M4" s="10"/>
    </row>
    <row r="5" spans="1:14" ht="24.75" customHeight="1">
      <c r="A5" s="165" t="s">
        <v>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24" customHeight="1">
      <c r="A6" s="165" t="s">
        <v>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ht="15.75" thickBot="1">
      <c r="N7" s="35" t="s">
        <v>14</v>
      </c>
    </row>
    <row r="8" spans="1:14" ht="33" customHeight="1" thickBot="1">
      <c r="A8" s="159" t="s">
        <v>13</v>
      </c>
      <c r="B8" s="162" t="s">
        <v>27</v>
      </c>
      <c r="C8" s="153" t="s">
        <v>4</v>
      </c>
      <c r="D8" s="153"/>
      <c r="E8" s="153"/>
      <c r="F8" s="153"/>
      <c r="G8" s="153"/>
      <c r="H8" s="153" t="s">
        <v>6</v>
      </c>
      <c r="I8" s="153"/>
      <c r="J8" s="153"/>
      <c r="K8" s="153"/>
      <c r="L8" s="153"/>
      <c r="M8" s="153"/>
      <c r="N8" s="166" t="s">
        <v>3</v>
      </c>
    </row>
    <row r="9" spans="1:14" ht="16.5" customHeight="1" thickBot="1">
      <c r="A9" s="168"/>
      <c r="B9" s="163"/>
      <c r="C9" s="153" t="s">
        <v>5</v>
      </c>
      <c r="D9" s="154" t="s">
        <v>28</v>
      </c>
      <c r="E9" s="153" t="s">
        <v>7</v>
      </c>
      <c r="F9" s="153"/>
      <c r="G9" s="154" t="s">
        <v>31</v>
      </c>
      <c r="H9" s="153" t="s">
        <v>5</v>
      </c>
      <c r="I9" s="154" t="s">
        <v>28</v>
      </c>
      <c r="J9" s="153" t="s">
        <v>7</v>
      </c>
      <c r="K9" s="153"/>
      <c r="L9" s="154" t="s">
        <v>31</v>
      </c>
      <c r="M9" s="154" t="s">
        <v>32</v>
      </c>
      <c r="N9" s="166"/>
    </row>
    <row r="10" spans="1:14" ht="48.75" customHeight="1" thickBot="1">
      <c r="A10" s="168"/>
      <c r="B10" s="164"/>
      <c r="C10" s="153"/>
      <c r="D10" s="154"/>
      <c r="E10" s="70" t="s">
        <v>29</v>
      </c>
      <c r="F10" s="70" t="s">
        <v>30</v>
      </c>
      <c r="G10" s="154"/>
      <c r="H10" s="153"/>
      <c r="I10" s="154"/>
      <c r="J10" s="70" t="s">
        <v>29</v>
      </c>
      <c r="K10" s="70" t="s">
        <v>30</v>
      </c>
      <c r="L10" s="154"/>
      <c r="M10" s="154"/>
      <c r="N10" s="167"/>
    </row>
    <row r="11" spans="1:15" s="20" customFormat="1" ht="13.5" customHeight="1" thickBot="1">
      <c r="A11" s="113">
        <v>1</v>
      </c>
      <c r="B11" s="94">
        <v>2</v>
      </c>
      <c r="C11" s="94">
        <v>3</v>
      </c>
      <c r="D11" s="93">
        <v>4</v>
      </c>
      <c r="E11" s="93">
        <v>5</v>
      </c>
      <c r="F11" s="93">
        <v>6</v>
      </c>
      <c r="G11" s="93">
        <v>7</v>
      </c>
      <c r="H11" s="94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5" t="s">
        <v>33</v>
      </c>
      <c r="O11" s="75"/>
    </row>
    <row r="12" spans="1:15" s="31" customFormat="1" ht="15.75">
      <c r="A12" s="114" t="s">
        <v>60</v>
      </c>
      <c r="B12" s="115" t="s">
        <v>61</v>
      </c>
      <c r="C12" s="116">
        <f>D12+G12</f>
        <v>0</v>
      </c>
      <c r="D12" s="116">
        <f>D13</f>
        <v>-10000</v>
      </c>
      <c r="E12" s="116">
        <f aca="true" t="shared" si="0" ref="E12:M12">E13</f>
        <v>863000</v>
      </c>
      <c r="F12" s="116">
        <f t="shared" si="0"/>
        <v>0</v>
      </c>
      <c r="G12" s="116">
        <f t="shared" si="0"/>
        <v>10000</v>
      </c>
      <c r="H12" s="116">
        <f t="shared" si="0"/>
        <v>0</v>
      </c>
      <c r="I12" s="116">
        <f t="shared" si="0"/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0</v>
      </c>
      <c r="N12" s="117"/>
      <c r="O12" s="75">
        <f aca="true" t="shared" si="1" ref="O12:O41">C12+H12</f>
        <v>0</v>
      </c>
    </row>
    <row r="13" spans="1:15" s="31" customFormat="1" ht="15.75">
      <c r="A13" s="87" t="s">
        <v>52</v>
      </c>
      <c r="B13" s="89" t="s">
        <v>62</v>
      </c>
      <c r="C13" s="50">
        <f aca="true" t="shared" si="2" ref="C13:C20">D13+G13</f>
        <v>0</v>
      </c>
      <c r="D13" s="72">
        <f>'додаток 3'!D8</f>
        <v>-10000</v>
      </c>
      <c r="E13" s="72">
        <f>'додаток 3'!E8</f>
        <v>863000</v>
      </c>
      <c r="F13" s="72">
        <f>'додаток 3'!F8</f>
        <v>0</v>
      </c>
      <c r="G13" s="72">
        <f>'додаток 3'!G8</f>
        <v>10000</v>
      </c>
      <c r="H13" s="72">
        <f>'додаток 3'!H8</f>
        <v>0</v>
      </c>
      <c r="I13" s="72">
        <f>'додаток 3'!I8</f>
        <v>0</v>
      </c>
      <c r="J13" s="72">
        <f>'додаток 3'!J8</f>
        <v>0</v>
      </c>
      <c r="K13" s="72">
        <f>'додаток 3'!K8</f>
        <v>0</v>
      </c>
      <c r="L13" s="72">
        <f>'додаток 3'!L8</f>
        <v>0</v>
      </c>
      <c r="M13" s="72">
        <f>'додаток 3'!M8</f>
        <v>0</v>
      </c>
      <c r="N13" s="49">
        <f>H13+C13</f>
        <v>0</v>
      </c>
      <c r="O13" s="75">
        <f t="shared" si="1"/>
        <v>0</v>
      </c>
    </row>
    <row r="14" spans="1:15" s="32" customFormat="1" ht="29.25" customHeight="1">
      <c r="A14" s="79" t="s">
        <v>2</v>
      </c>
      <c r="B14" s="80" t="s">
        <v>8</v>
      </c>
      <c r="C14" s="52">
        <f t="shared" si="2"/>
        <v>175000</v>
      </c>
      <c r="D14" s="52">
        <f>D17+D18+D15</f>
        <v>-142000</v>
      </c>
      <c r="E14" s="52">
        <f aca="true" t="shared" si="3" ref="E14:M14">E17+E18+E15</f>
        <v>0</v>
      </c>
      <c r="F14" s="52">
        <f t="shared" si="3"/>
        <v>0</v>
      </c>
      <c r="G14" s="52">
        <f t="shared" si="3"/>
        <v>317000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3">
        <f>H14+C14</f>
        <v>175000</v>
      </c>
      <c r="O14" s="75">
        <f t="shared" si="1"/>
        <v>175000</v>
      </c>
    </row>
    <row r="15" spans="1:15" s="32" customFormat="1" ht="29.25" customHeight="1">
      <c r="A15" s="82" t="s">
        <v>88</v>
      </c>
      <c r="B15" s="145" t="s">
        <v>89</v>
      </c>
      <c r="C15" s="50">
        <f t="shared" si="2"/>
        <v>80000</v>
      </c>
      <c r="D15" s="72">
        <f>'додаток 3'!D15</f>
        <v>80000</v>
      </c>
      <c r="E15" s="72">
        <f>'додаток 3'!E15</f>
        <v>0</v>
      </c>
      <c r="F15" s="72">
        <f>'додаток 3'!F15</f>
        <v>0</v>
      </c>
      <c r="G15" s="72">
        <f>'додаток 3'!G15</f>
        <v>0</v>
      </c>
      <c r="H15" s="72">
        <f>'додаток 3'!H15</f>
        <v>0</v>
      </c>
      <c r="I15" s="72">
        <f>'додаток 3'!I15</f>
        <v>0</v>
      </c>
      <c r="J15" s="72">
        <f>'додаток 3'!J15</f>
        <v>0</v>
      </c>
      <c r="K15" s="72">
        <f>'додаток 3'!K15</f>
        <v>0</v>
      </c>
      <c r="L15" s="72">
        <f>'додаток 3'!L15</f>
        <v>0</v>
      </c>
      <c r="M15" s="72">
        <f>'додаток 3'!M15</f>
        <v>0</v>
      </c>
      <c r="N15" s="49">
        <f>C15+H15</f>
        <v>80000</v>
      </c>
      <c r="O15" s="75">
        <f t="shared" si="1"/>
        <v>80000</v>
      </c>
    </row>
    <row r="16" spans="1:15" s="32" customFormat="1" ht="17.25" customHeight="1">
      <c r="A16" s="82"/>
      <c r="B16" s="145" t="s">
        <v>90</v>
      </c>
      <c r="C16" s="50">
        <f t="shared" si="2"/>
        <v>80000</v>
      </c>
      <c r="D16" s="72">
        <f>'додаток 3'!D16</f>
        <v>80000</v>
      </c>
      <c r="E16" s="72">
        <f>'додаток 3'!E16</f>
        <v>0</v>
      </c>
      <c r="F16" s="72">
        <f>'додаток 3'!F16</f>
        <v>0</v>
      </c>
      <c r="G16" s="72">
        <f>'додаток 3'!G16</f>
        <v>0</v>
      </c>
      <c r="H16" s="72">
        <f>'додаток 3'!H16</f>
        <v>0</v>
      </c>
      <c r="I16" s="72">
        <f>'додаток 3'!I16</f>
        <v>0</v>
      </c>
      <c r="J16" s="72">
        <f>'додаток 3'!J16</f>
        <v>0</v>
      </c>
      <c r="K16" s="72">
        <f>'додаток 3'!K16</f>
        <v>0</v>
      </c>
      <c r="L16" s="72">
        <f>'додаток 3'!L16</f>
        <v>0</v>
      </c>
      <c r="M16" s="72">
        <f>'додаток 3'!M16</f>
        <v>0</v>
      </c>
      <c r="N16" s="49">
        <f>C16+H16</f>
        <v>80000</v>
      </c>
      <c r="O16" s="75">
        <f t="shared" si="1"/>
        <v>80000</v>
      </c>
    </row>
    <row r="17" spans="1:15" s="32" customFormat="1" ht="42.75" customHeight="1">
      <c r="A17" s="82" t="s">
        <v>50</v>
      </c>
      <c r="B17" s="108" t="s">
        <v>51</v>
      </c>
      <c r="C17" s="50">
        <f t="shared" si="2"/>
        <v>0</v>
      </c>
      <c r="D17" s="72">
        <f>'додаток 3'!D17</f>
        <v>-317000</v>
      </c>
      <c r="E17" s="72">
        <f>'додаток 3'!E17</f>
        <v>0</v>
      </c>
      <c r="F17" s="72">
        <f>'додаток 3'!F17</f>
        <v>0</v>
      </c>
      <c r="G17" s="72">
        <f>'додаток 3'!G17</f>
        <v>317000</v>
      </c>
      <c r="H17" s="72">
        <f>'додаток 3'!H17</f>
        <v>0</v>
      </c>
      <c r="I17" s="72">
        <f>'додаток 3'!I17</f>
        <v>0</v>
      </c>
      <c r="J17" s="72">
        <f>'додаток 3'!J17</f>
        <v>0</v>
      </c>
      <c r="K17" s="72">
        <f>'додаток 3'!K17</f>
        <v>0</v>
      </c>
      <c r="L17" s="72">
        <f>'додаток 3'!L17</f>
        <v>0</v>
      </c>
      <c r="M17" s="72">
        <f>'додаток 3'!M17</f>
        <v>0</v>
      </c>
      <c r="N17" s="49">
        <f>C17+H17</f>
        <v>0</v>
      </c>
      <c r="O17" s="75">
        <f t="shared" si="1"/>
        <v>0</v>
      </c>
    </row>
    <row r="18" spans="1:15" s="32" customFormat="1" ht="90.75" customHeight="1">
      <c r="A18" s="82" t="s">
        <v>54</v>
      </c>
      <c r="B18" s="83" t="s">
        <v>55</v>
      </c>
      <c r="C18" s="50">
        <f t="shared" si="2"/>
        <v>95000</v>
      </c>
      <c r="D18" s="72">
        <f>'додаток 3'!D19</f>
        <v>95000</v>
      </c>
      <c r="E18" s="50">
        <f>'додаток 3'!E19</f>
        <v>0</v>
      </c>
      <c r="F18" s="50">
        <f>'додаток 3'!F19</f>
        <v>0</v>
      </c>
      <c r="G18" s="50">
        <f>'додаток 3'!G19</f>
        <v>0</v>
      </c>
      <c r="H18" s="50">
        <f>'додаток 3'!H19</f>
        <v>0</v>
      </c>
      <c r="I18" s="50">
        <f>'додаток 3'!I19</f>
        <v>0</v>
      </c>
      <c r="J18" s="50">
        <f>'додаток 3'!J19</f>
        <v>0</v>
      </c>
      <c r="K18" s="50">
        <f>'додаток 3'!K19</f>
        <v>0</v>
      </c>
      <c r="L18" s="50">
        <f>'додаток 3'!L19</f>
        <v>0</v>
      </c>
      <c r="M18" s="50">
        <f>'додаток 3'!M19</f>
        <v>0</v>
      </c>
      <c r="N18" s="49">
        <f>C18+H18</f>
        <v>95000</v>
      </c>
      <c r="O18" s="75">
        <f t="shared" si="1"/>
        <v>95000</v>
      </c>
    </row>
    <row r="19" spans="1:15" s="32" customFormat="1" ht="30" customHeight="1">
      <c r="A19" s="82" t="s">
        <v>34</v>
      </c>
      <c r="B19" s="83" t="s">
        <v>56</v>
      </c>
      <c r="C19" s="50">
        <f t="shared" si="2"/>
        <v>95000</v>
      </c>
      <c r="D19" s="72">
        <f>'додаток 3'!D20</f>
        <v>95000</v>
      </c>
      <c r="E19" s="72">
        <f>'додаток 3'!E20</f>
        <v>0</v>
      </c>
      <c r="F19" s="72">
        <f>'додаток 3'!F20</f>
        <v>0</v>
      </c>
      <c r="G19" s="72">
        <f>'додаток 3'!G20</f>
        <v>0</v>
      </c>
      <c r="H19" s="72">
        <f>'додаток 3'!H20</f>
        <v>0</v>
      </c>
      <c r="I19" s="72">
        <f>'додаток 3'!I20</f>
        <v>0</v>
      </c>
      <c r="J19" s="72">
        <f>'додаток 3'!J20</f>
        <v>0</v>
      </c>
      <c r="K19" s="72">
        <f>'додаток 3'!K20</f>
        <v>0</v>
      </c>
      <c r="L19" s="72">
        <f>'додаток 3'!L20</f>
        <v>0</v>
      </c>
      <c r="M19" s="72">
        <f>'додаток 3'!M20</f>
        <v>0</v>
      </c>
      <c r="N19" s="49">
        <f>C19+H19</f>
        <v>95000</v>
      </c>
      <c r="O19" s="75">
        <f t="shared" si="1"/>
        <v>95000</v>
      </c>
    </row>
    <row r="20" spans="1:15" s="32" customFormat="1" ht="18" customHeight="1">
      <c r="A20" s="79" t="s">
        <v>46</v>
      </c>
      <c r="B20" s="81" t="s">
        <v>47</v>
      </c>
      <c r="C20" s="54">
        <f t="shared" si="2"/>
        <v>0</v>
      </c>
      <c r="D20" s="54">
        <f>D21+D23</f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3">
        <f>H20+C20</f>
        <v>0</v>
      </c>
      <c r="O20" s="75">
        <f t="shared" si="1"/>
        <v>0</v>
      </c>
    </row>
    <row r="21" spans="1:15" s="32" customFormat="1" ht="15.75">
      <c r="A21" s="82" t="s">
        <v>59</v>
      </c>
      <c r="B21" s="109" t="s">
        <v>58</v>
      </c>
      <c r="C21" s="85">
        <f aca="true" t="shared" si="4" ref="C21:C28">D21+G21</f>
        <v>85000</v>
      </c>
      <c r="D21" s="71">
        <f>'додаток 3'!D10</f>
        <v>85000</v>
      </c>
      <c r="E21" s="71"/>
      <c r="F21" s="71"/>
      <c r="G21" s="71"/>
      <c r="H21" s="71"/>
      <c r="I21" s="71"/>
      <c r="J21" s="71"/>
      <c r="K21" s="71"/>
      <c r="L21" s="71"/>
      <c r="M21" s="71"/>
      <c r="N21" s="49">
        <f aca="true" t="shared" si="5" ref="N21:N26">C21+H21</f>
        <v>85000</v>
      </c>
      <c r="O21" s="75">
        <f t="shared" si="1"/>
        <v>85000</v>
      </c>
    </row>
    <row r="22" spans="1:15" s="32" customFormat="1" ht="30">
      <c r="A22" s="82" t="s">
        <v>34</v>
      </c>
      <c r="B22" s="86" t="s">
        <v>45</v>
      </c>
      <c r="C22" s="85">
        <f t="shared" si="4"/>
        <v>85000</v>
      </c>
      <c r="D22" s="71">
        <f>'додаток 3'!D11</f>
        <v>85000</v>
      </c>
      <c r="E22" s="71"/>
      <c r="F22" s="71"/>
      <c r="G22" s="71"/>
      <c r="H22" s="71"/>
      <c r="I22" s="71"/>
      <c r="J22" s="71"/>
      <c r="K22" s="71"/>
      <c r="L22" s="71"/>
      <c r="M22" s="71"/>
      <c r="N22" s="49">
        <f t="shared" si="5"/>
        <v>85000</v>
      </c>
      <c r="O22" s="75">
        <f t="shared" si="1"/>
        <v>85000</v>
      </c>
    </row>
    <row r="23" spans="1:15" s="32" customFormat="1" ht="31.5" customHeight="1">
      <c r="A23" s="82" t="s">
        <v>44</v>
      </c>
      <c r="B23" s="84" t="s">
        <v>43</v>
      </c>
      <c r="C23" s="85">
        <f t="shared" si="4"/>
        <v>-85000</v>
      </c>
      <c r="D23" s="71">
        <f>'додаток 3'!D12</f>
        <v>-85000</v>
      </c>
      <c r="E23" s="71"/>
      <c r="F23" s="71"/>
      <c r="G23" s="71"/>
      <c r="H23" s="71"/>
      <c r="I23" s="71"/>
      <c r="J23" s="71"/>
      <c r="K23" s="71"/>
      <c r="L23" s="71"/>
      <c r="M23" s="71"/>
      <c r="N23" s="49">
        <f t="shared" si="5"/>
        <v>-85000</v>
      </c>
      <c r="O23" s="75">
        <f t="shared" si="1"/>
        <v>-85000</v>
      </c>
    </row>
    <row r="24" spans="1:15" s="32" customFormat="1" ht="30">
      <c r="A24" s="82" t="s">
        <v>34</v>
      </c>
      <c r="B24" s="86" t="s">
        <v>45</v>
      </c>
      <c r="C24" s="85">
        <f t="shared" si="4"/>
        <v>-85000</v>
      </c>
      <c r="D24" s="71">
        <f>'додаток 3'!D13</f>
        <v>-85000</v>
      </c>
      <c r="E24" s="71"/>
      <c r="F24" s="71"/>
      <c r="G24" s="71"/>
      <c r="H24" s="71"/>
      <c r="I24" s="71"/>
      <c r="J24" s="71"/>
      <c r="K24" s="71"/>
      <c r="L24" s="71"/>
      <c r="M24" s="71"/>
      <c r="N24" s="49">
        <f t="shared" si="5"/>
        <v>-85000</v>
      </c>
      <c r="O24" s="75">
        <f t="shared" si="1"/>
        <v>-85000</v>
      </c>
    </row>
    <row r="25" spans="1:15" s="32" customFormat="1" ht="15.75">
      <c r="A25" s="79">
        <v>150000</v>
      </c>
      <c r="B25" s="80" t="s">
        <v>85</v>
      </c>
      <c r="C25" s="54">
        <f>D25+G25</f>
        <v>0</v>
      </c>
      <c r="D25" s="54">
        <f>D26</f>
        <v>0</v>
      </c>
      <c r="E25" s="54">
        <f aca="true" t="shared" si="6" ref="E25:M25">E26</f>
        <v>0</v>
      </c>
      <c r="F25" s="54">
        <f t="shared" si="6"/>
        <v>0</v>
      </c>
      <c r="G25" s="54">
        <f t="shared" si="6"/>
        <v>0</v>
      </c>
      <c r="H25" s="54">
        <f t="shared" si="6"/>
        <v>1000000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1000000</v>
      </c>
      <c r="M25" s="54">
        <f t="shared" si="6"/>
        <v>1000000</v>
      </c>
      <c r="N25" s="54">
        <f t="shared" si="5"/>
        <v>1000000</v>
      </c>
      <c r="O25" s="75">
        <f t="shared" si="1"/>
        <v>1000000</v>
      </c>
    </row>
    <row r="26" spans="1:15" s="32" customFormat="1" ht="15.75">
      <c r="A26" s="87">
        <v>150101</v>
      </c>
      <c r="B26" s="88" t="s">
        <v>79</v>
      </c>
      <c r="C26" s="85">
        <f>D26+G26</f>
        <v>0</v>
      </c>
      <c r="D26" s="71">
        <f>'додаток 3'!D24</f>
        <v>0</v>
      </c>
      <c r="E26" s="71">
        <f>'додаток 3'!E24</f>
        <v>0</v>
      </c>
      <c r="F26" s="71">
        <f>'додаток 3'!F24</f>
        <v>0</v>
      </c>
      <c r="G26" s="71">
        <f>'додаток 3'!G24</f>
        <v>0</v>
      </c>
      <c r="H26" s="144">
        <f>'додаток 3'!H24</f>
        <v>1000000</v>
      </c>
      <c r="I26" s="71">
        <f>'додаток 3'!I24</f>
        <v>0</v>
      </c>
      <c r="J26" s="71">
        <f>'додаток 3'!J24</f>
        <v>0</v>
      </c>
      <c r="K26" s="71">
        <f>'додаток 3'!K24</f>
        <v>0</v>
      </c>
      <c r="L26" s="71">
        <f>'додаток 3'!L24</f>
        <v>1000000</v>
      </c>
      <c r="M26" s="71">
        <f>'додаток 3'!M24</f>
        <v>1000000</v>
      </c>
      <c r="N26" s="49">
        <f t="shared" si="5"/>
        <v>1000000</v>
      </c>
      <c r="O26" s="75">
        <f t="shared" si="1"/>
        <v>1000000</v>
      </c>
    </row>
    <row r="27" spans="1:15" s="32" customFormat="1" ht="50.25" customHeight="1">
      <c r="A27" s="79">
        <v>170000</v>
      </c>
      <c r="B27" s="80" t="s">
        <v>67</v>
      </c>
      <c r="C27" s="52">
        <f t="shared" si="4"/>
        <v>0</v>
      </c>
      <c r="D27" s="54">
        <f>D28</f>
        <v>0</v>
      </c>
      <c r="E27" s="54">
        <f aca="true" t="shared" si="7" ref="E27:M27">E28</f>
        <v>0</v>
      </c>
      <c r="F27" s="54">
        <f t="shared" si="7"/>
        <v>0</v>
      </c>
      <c r="G27" s="54">
        <f t="shared" si="7"/>
        <v>0</v>
      </c>
      <c r="H27" s="54">
        <f t="shared" si="7"/>
        <v>0</v>
      </c>
      <c r="I27" s="54">
        <f t="shared" si="7"/>
        <v>-3808107</v>
      </c>
      <c r="J27" s="54">
        <f t="shared" si="7"/>
        <v>0</v>
      </c>
      <c r="K27" s="54">
        <f t="shared" si="7"/>
        <v>0</v>
      </c>
      <c r="L27" s="54">
        <f t="shared" si="7"/>
        <v>3808107</v>
      </c>
      <c r="M27" s="54">
        <f t="shared" si="7"/>
        <v>0</v>
      </c>
      <c r="N27" s="53">
        <f aca="true" t="shared" si="8" ref="N27:N34">H27+C27</f>
        <v>0</v>
      </c>
      <c r="O27" s="75">
        <f t="shared" si="1"/>
        <v>0</v>
      </c>
    </row>
    <row r="28" spans="1:15" ht="63">
      <c r="A28" s="87">
        <v>170703</v>
      </c>
      <c r="B28" s="88" t="s">
        <v>68</v>
      </c>
      <c r="C28" s="50">
        <f t="shared" si="4"/>
        <v>0</v>
      </c>
      <c r="D28" s="72">
        <f>'додаток 3'!D22</f>
        <v>0</v>
      </c>
      <c r="E28" s="72">
        <f>'додаток 3'!E22</f>
        <v>0</v>
      </c>
      <c r="F28" s="72">
        <f>'додаток 3'!F22</f>
        <v>0</v>
      </c>
      <c r="G28" s="72">
        <f>'додаток 3'!G22</f>
        <v>0</v>
      </c>
      <c r="H28" s="72">
        <f>'додаток 3'!H22</f>
        <v>0</v>
      </c>
      <c r="I28" s="72">
        <f>'додаток 3'!I22</f>
        <v>-3808107</v>
      </c>
      <c r="J28" s="72">
        <f>'додаток 3'!J22</f>
        <v>0</v>
      </c>
      <c r="K28" s="72">
        <f>'додаток 3'!K22</f>
        <v>0</v>
      </c>
      <c r="L28" s="72">
        <f>'додаток 3'!L22</f>
        <v>3808107</v>
      </c>
      <c r="M28" s="72">
        <f>'додаток 3'!M22</f>
        <v>0</v>
      </c>
      <c r="N28" s="49">
        <f t="shared" si="8"/>
        <v>0</v>
      </c>
      <c r="O28" s="75">
        <f t="shared" si="1"/>
        <v>0</v>
      </c>
    </row>
    <row r="29" spans="1:15" s="33" customFormat="1" ht="15.75">
      <c r="A29" s="79">
        <v>240000</v>
      </c>
      <c r="B29" s="80" t="s">
        <v>0</v>
      </c>
      <c r="C29" s="52">
        <f>C31+C32+C33+C34</f>
        <v>0</v>
      </c>
      <c r="D29" s="52">
        <f>D31+D32+D33+D34</f>
        <v>0</v>
      </c>
      <c r="E29" s="52">
        <f>E31+E32+E33+E34</f>
        <v>0</v>
      </c>
      <c r="F29" s="52">
        <f>F31+F32+F33+F34</f>
        <v>0</v>
      </c>
      <c r="G29" s="52">
        <f>G31+G32+G33+G34</f>
        <v>0</v>
      </c>
      <c r="H29" s="52">
        <f aca="true" t="shared" si="9" ref="H29:M29">H31+H32+H33+H34+H30</f>
        <v>0</v>
      </c>
      <c r="I29" s="52">
        <f t="shared" si="9"/>
        <v>645000</v>
      </c>
      <c r="J29" s="52">
        <f t="shared" si="9"/>
        <v>0</v>
      </c>
      <c r="K29" s="52">
        <f t="shared" si="9"/>
        <v>0</v>
      </c>
      <c r="L29" s="52">
        <f t="shared" si="9"/>
        <v>1293600</v>
      </c>
      <c r="M29" s="52">
        <f t="shared" si="9"/>
        <v>0</v>
      </c>
      <c r="N29" s="53">
        <f t="shared" si="8"/>
        <v>0</v>
      </c>
      <c r="O29" s="75">
        <f t="shared" si="1"/>
        <v>0</v>
      </c>
    </row>
    <row r="30" spans="1:15" s="33" customFormat="1" ht="15.75">
      <c r="A30" s="82">
        <v>240000</v>
      </c>
      <c r="B30" s="118" t="s">
        <v>0</v>
      </c>
      <c r="C30" s="50"/>
      <c r="D30" s="50"/>
      <c r="E30" s="50"/>
      <c r="F30" s="50"/>
      <c r="G30" s="50"/>
      <c r="H30" s="50">
        <v>-1938600</v>
      </c>
      <c r="I30" s="50"/>
      <c r="J30" s="50"/>
      <c r="K30" s="50"/>
      <c r="L30" s="50"/>
      <c r="M30" s="50"/>
      <c r="N30" s="49">
        <f t="shared" si="8"/>
        <v>-1938600</v>
      </c>
      <c r="O30" s="75">
        <f t="shared" si="1"/>
        <v>-1938600</v>
      </c>
    </row>
    <row r="31" spans="1:16" s="33" customFormat="1" ht="30">
      <c r="A31" s="82">
        <v>240601</v>
      </c>
      <c r="B31" s="83" t="s">
        <v>65</v>
      </c>
      <c r="C31" s="50"/>
      <c r="D31" s="50">
        <f>'додаток 3'!D26</f>
        <v>0</v>
      </c>
      <c r="E31" s="50">
        <f>'додаток 3'!E26</f>
        <v>0</v>
      </c>
      <c r="F31" s="50">
        <f>'додаток 3'!F26</f>
        <v>0</v>
      </c>
      <c r="G31" s="50">
        <f>'додаток 3'!G26</f>
        <v>0</v>
      </c>
      <c r="H31" s="50">
        <f>'додаток 3'!H26</f>
        <v>1168600</v>
      </c>
      <c r="I31" s="50">
        <f>'додаток 3'!I26</f>
        <v>0</v>
      </c>
      <c r="J31" s="50">
        <f>'додаток 3'!J26</f>
        <v>0</v>
      </c>
      <c r="K31" s="50">
        <f>'додаток 3'!K26</f>
        <v>0</v>
      </c>
      <c r="L31" s="72">
        <f>'додаток 3'!L26</f>
        <v>1168600</v>
      </c>
      <c r="M31" s="50">
        <f>'додаток 3'!M26</f>
        <v>0</v>
      </c>
      <c r="N31" s="49">
        <f t="shared" si="8"/>
        <v>1168600</v>
      </c>
      <c r="O31" s="75">
        <f t="shared" si="1"/>
        <v>1168600</v>
      </c>
      <c r="P31" s="35"/>
    </row>
    <row r="32" spans="1:16" s="33" customFormat="1" ht="15.75">
      <c r="A32" s="82">
        <v>240602</v>
      </c>
      <c r="B32" s="83" t="s">
        <v>63</v>
      </c>
      <c r="C32" s="50"/>
      <c r="D32" s="50">
        <f>'додаток 3'!D27+'додаток 3'!D33</f>
        <v>0</v>
      </c>
      <c r="E32" s="50">
        <f>'додаток 3'!E27+'додаток 3'!E33</f>
        <v>0</v>
      </c>
      <c r="F32" s="50">
        <f>'додаток 3'!F27+'додаток 3'!F33</f>
        <v>0</v>
      </c>
      <c r="G32" s="50">
        <f>'додаток 3'!G27+'додаток 3'!G33</f>
        <v>0</v>
      </c>
      <c r="H32" s="50">
        <f>'додаток 3'!H27+'додаток 3'!H33</f>
        <v>500000</v>
      </c>
      <c r="I32" s="72">
        <f>'додаток 3'!I27+'додаток 3'!I33</f>
        <v>400000</v>
      </c>
      <c r="J32" s="72">
        <f>'додаток 3'!J27+'додаток 3'!J33</f>
        <v>0</v>
      </c>
      <c r="K32" s="72">
        <f>'додаток 3'!K27+'додаток 3'!K33</f>
        <v>0</v>
      </c>
      <c r="L32" s="72">
        <f>'додаток 3'!L27+'додаток 3'!L33</f>
        <v>100000</v>
      </c>
      <c r="M32" s="50">
        <f>'додаток 3'!M27+'додаток 3'!M33</f>
        <v>0</v>
      </c>
      <c r="N32" s="49">
        <f t="shared" si="8"/>
        <v>500000</v>
      </c>
      <c r="O32" s="75">
        <f t="shared" si="1"/>
        <v>500000</v>
      </c>
      <c r="P32" s="35"/>
    </row>
    <row r="33" spans="1:16" s="33" customFormat="1" ht="43.5" customHeight="1">
      <c r="A33" s="82">
        <v>240603</v>
      </c>
      <c r="B33" s="83" t="s">
        <v>66</v>
      </c>
      <c r="C33" s="50"/>
      <c r="D33" s="50">
        <f>'додаток 3'!D28</f>
        <v>0</v>
      </c>
      <c r="E33" s="50">
        <f>'додаток 3'!E28</f>
        <v>0</v>
      </c>
      <c r="F33" s="50">
        <f>'додаток 3'!F28</f>
        <v>0</v>
      </c>
      <c r="G33" s="50">
        <f>'додаток 3'!G28</f>
        <v>0</v>
      </c>
      <c r="H33" s="50">
        <f>'додаток 3'!H28</f>
        <v>25000</v>
      </c>
      <c r="I33" s="50">
        <f>'додаток 3'!I28</f>
        <v>0</v>
      </c>
      <c r="J33" s="50">
        <f>'додаток 3'!J28</f>
        <v>0</v>
      </c>
      <c r="K33" s="50">
        <f>'додаток 3'!K28</f>
        <v>0</v>
      </c>
      <c r="L33" s="72">
        <f>'додаток 3'!L28</f>
        <v>25000</v>
      </c>
      <c r="M33" s="50">
        <f>'додаток 3'!M28</f>
        <v>0</v>
      </c>
      <c r="N33" s="49">
        <f t="shared" si="8"/>
        <v>25000</v>
      </c>
      <c r="O33" s="75">
        <f t="shared" si="1"/>
        <v>25000</v>
      </c>
      <c r="P33" s="35"/>
    </row>
    <row r="34" spans="1:16" s="33" customFormat="1" ht="42.75" customHeight="1">
      <c r="A34" s="82">
        <v>240604</v>
      </c>
      <c r="B34" s="83" t="s">
        <v>64</v>
      </c>
      <c r="C34" s="50"/>
      <c r="D34" s="50">
        <f>'додаток 3'!D34</f>
        <v>0</v>
      </c>
      <c r="E34" s="50">
        <f>'додаток 3'!E34</f>
        <v>0</v>
      </c>
      <c r="F34" s="50">
        <f>'додаток 3'!F34</f>
        <v>0</v>
      </c>
      <c r="G34" s="50">
        <f>'додаток 3'!G34</f>
        <v>0</v>
      </c>
      <c r="H34" s="50">
        <f>'додаток 3'!H34</f>
        <v>245000</v>
      </c>
      <c r="I34" s="72">
        <f>'додаток 3'!I34</f>
        <v>245000</v>
      </c>
      <c r="J34" s="50">
        <f>'додаток 3'!J34</f>
        <v>0</v>
      </c>
      <c r="K34" s="50">
        <f>'додаток 3'!K34</f>
        <v>0</v>
      </c>
      <c r="L34" s="50">
        <f>'додаток 3'!L34</f>
        <v>0</v>
      </c>
      <c r="M34" s="50">
        <f>'додаток 3'!M34</f>
        <v>0</v>
      </c>
      <c r="N34" s="49">
        <f t="shared" si="8"/>
        <v>245000</v>
      </c>
      <c r="O34" s="75">
        <f t="shared" si="1"/>
        <v>245000</v>
      </c>
      <c r="P34" s="35"/>
    </row>
    <row r="35" spans="1:16" s="33" customFormat="1" ht="42.75" customHeight="1">
      <c r="A35" s="79" t="s">
        <v>86</v>
      </c>
      <c r="B35" s="80" t="s">
        <v>87</v>
      </c>
      <c r="C35" s="52">
        <f>D35+G35</f>
        <v>1000000</v>
      </c>
      <c r="D35" s="52">
        <f>D36</f>
        <v>0</v>
      </c>
      <c r="E35" s="52">
        <f aca="true" t="shared" si="10" ref="E35:M35">E36</f>
        <v>0</v>
      </c>
      <c r="F35" s="52">
        <f t="shared" si="10"/>
        <v>0</v>
      </c>
      <c r="G35" s="52">
        <f t="shared" si="10"/>
        <v>1000000</v>
      </c>
      <c r="H35" s="52">
        <f t="shared" si="10"/>
        <v>0</v>
      </c>
      <c r="I35" s="52">
        <f t="shared" si="10"/>
        <v>0</v>
      </c>
      <c r="J35" s="52">
        <f t="shared" si="10"/>
        <v>0</v>
      </c>
      <c r="K35" s="52">
        <f t="shared" si="10"/>
        <v>0</v>
      </c>
      <c r="L35" s="52">
        <f t="shared" si="10"/>
        <v>0</v>
      </c>
      <c r="M35" s="52">
        <f t="shared" si="10"/>
        <v>0</v>
      </c>
      <c r="N35" s="52">
        <f>C35+H35</f>
        <v>1000000</v>
      </c>
      <c r="O35" s="75">
        <f t="shared" si="1"/>
        <v>1000000</v>
      </c>
      <c r="P35" s="35"/>
    </row>
    <row r="36" spans="1:16" s="33" customFormat="1" ht="66" customHeight="1">
      <c r="A36" s="82" t="s">
        <v>83</v>
      </c>
      <c r="B36" s="143" t="s">
        <v>84</v>
      </c>
      <c r="C36" s="50">
        <f>D36+G36</f>
        <v>1000000</v>
      </c>
      <c r="D36" s="50">
        <f>'додаток 3'!D30</f>
        <v>0</v>
      </c>
      <c r="E36" s="50">
        <f>'додаток 3'!E30</f>
        <v>0</v>
      </c>
      <c r="F36" s="50">
        <f>'додаток 3'!F30</f>
        <v>0</v>
      </c>
      <c r="G36" s="72">
        <f>'додаток 3'!G30</f>
        <v>1000000</v>
      </c>
      <c r="H36" s="50">
        <f>'додаток 3'!H30</f>
        <v>0</v>
      </c>
      <c r="I36" s="50">
        <f>'додаток 3'!I30</f>
        <v>0</v>
      </c>
      <c r="J36" s="50">
        <f>'додаток 3'!J30</f>
        <v>0</v>
      </c>
      <c r="K36" s="50">
        <f>'додаток 3'!K30</f>
        <v>0</v>
      </c>
      <c r="L36" s="50">
        <f>'додаток 3'!L30</f>
        <v>0</v>
      </c>
      <c r="M36" s="50">
        <f>'додаток 3'!M30</f>
        <v>0</v>
      </c>
      <c r="N36" s="49">
        <f>C36+H36</f>
        <v>1000000</v>
      </c>
      <c r="O36" s="75">
        <f t="shared" si="1"/>
        <v>1000000</v>
      </c>
      <c r="P36" s="35"/>
    </row>
    <row r="37" spans="1:16" s="33" customFormat="1" ht="42.75" customHeight="1">
      <c r="A37" s="82" t="s">
        <v>34</v>
      </c>
      <c r="B37" s="143" t="s">
        <v>80</v>
      </c>
      <c r="C37" s="50">
        <f>D37+G37</f>
        <v>1000000</v>
      </c>
      <c r="D37" s="50">
        <f>'додаток 3'!D31</f>
        <v>0</v>
      </c>
      <c r="E37" s="50">
        <f>'додаток 3'!E31</f>
        <v>0</v>
      </c>
      <c r="F37" s="50">
        <f>'додаток 3'!F31</f>
        <v>0</v>
      </c>
      <c r="G37" s="50">
        <f>'додаток 3'!G31</f>
        <v>1000000</v>
      </c>
      <c r="H37" s="50">
        <f>'додаток 3'!H31</f>
        <v>0</v>
      </c>
      <c r="I37" s="50">
        <f>'додаток 3'!I31</f>
        <v>0</v>
      </c>
      <c r="J37" s="50">
        <f>'додаток 3'!J31</f>
        <v>0</v>
      </c>
      <c r="K37" s="50">
        <f>'додаток 3'!K31</f>
        <v>0</v>
      </c>
      <c r="L37" s="50">
        <f>'додаток 3'!L31</f>
        <v>0</v>
      </c>
      <c r="M37" s="50">
        <f>'додаток 3'!M31</f>
        <v>0</v>
      </c>
      <c r="N37" s="49">
        <f>C37+H37</f>
        <v>1000000</v>
      </c>
      <c r="O37" s="75">
        <f t="shared" si="1"/>
        <v>1000000</v>
      </c>
      <c r="P37" s="35"/>
    </row>
    <row r="38" spans="1:15" s="42" customFormat="1" ht="21" customHeight="1">
      <c r="A38" s="79"/>
      <c r="B38" s="80" t="s">
        <v>18</v>
      </c>
      <c r="C38" s="137">
        <f>C12+C14+C20+C27+C29+C35+C25</f>
        <v>1175000</v>
      </c>
      <c r="D38" s="137">
        <f aca="true" t="shared" si="11" ref="D38:N38">D12+D14+D20+D27+D29+D35+D25</f>
        <v>-152000</v>
      </c>
      <c r="E38" s="137">
        <f t="shared" si="11"/>
        <v>863000</v>
      </c>
      <c r="F38" s="137">
        <f t="shared" si="11"/>
        <v>0</v>
      </c>
      <c r="G38" s="137">
        <f t="shared" si="11"/>
        <v>1327000</v>
      </c>
      <c r="H38" s="137">
        <f t="shared" si="11"/>
        <v>1000000</v>
      </c>
      <c r="I38" s="137">
        <f t="shared" si="11"/>
        <v>-3163107</v>
      </c>
      <c r="J38" s="137">
        <f t="shared" si="11"/>
        <v>0</v>
      </c>
      <c r="K38" s="137">
        <f t="shared" si="11"/>
        <v>0</v>
      </c>
      <c r="L38" s="137">
        <f t="shared" si="11"/>
        <v>6101707</v>
      </c>
      <c r="M38" s="137">
        <f t="shared" si="11"/>
        <v>1000000</v>
      </c>
      <c r="N38" s="137">
        <f t="shared" si="11"/>
        <v>2175000</v>
      </c>
      <c r="O38" s="75">
        <f t="shared" si="1"/>
        <v>2175000</v>
      </c>
    </row>
    <row r="39" spans="1:15" s="42" customFormat="1" ht="21" customHeight="1">
      <c r="A39" s="79"/>
      <c r="B39" s="80" t="s">
        <v>69</v>
      </c>
      <c r="C39" s="137">
        <f>D39+G39</f>
        <v>23949</v>
      </c>
      <c r="D39" s="137">
        <f>D40</f>
        <v>23949</v>
      </c>
      <c r="E39" s="137">
        <f aca="true" t="shared" si="12" ref="E39:M39">E40</f>
        <v>0</v>
      </c>
      <c r="F39" s="137">
        <f t="shared" si="12"/>
        <v>0</v>
      </c>
      <c r="G39" s="137">
        <f t="shared" si="12"/>
        <v>0</v>
      </c>
      <c r="H39" s="137">
        <f t="shared" si="12"/>
        <v>0</v>
      </c>
      <c r="I39" s="137">
        <f t="shared" si="12"/>
        <v>0</v>
      </c>
      <c r="J39" s="137">
        <f t="shared" si="12"/>
        <v>0</v>
      </c>
      <c r="K39" s="137">
        <f t="shared" si="12"/>
        <v>0</v>
      </c>
      <c r="L39" s="137">
        <f t="shared" si="12"/>
        <v>0</v>
      </c>
      <c r="M39" s="137">
        <f t="shared" si="12"/>
        <v>0</v>
      </c>
      <c r="N39" s="138">
        <f>C39+H39</f>
        <v>23949</v>
      </c>
      <c r="O39" s="75">
        <f t="shared" si="1"/>
        <v>23949</v>
      </c>
    </row>
    <row r="40" spans="1:15" ht="177" customHeight="1">
      <c r="A40" s="82" t="s">
        <v>72</v>
      </c>
      <c r="B40" s="127" t="s">
        <v>73</v>
      </c>
      <c r="C40" s="85">
        <f>D40+G40</f>
        <v>23949</v>
      </c>
      <c r="D40" s="85">
        <f>'додаток 3'!D39</f>
        <v>23949</v>
      </c>
      <c r="E40" s="85">
        <f>'додаток 3'!E39</f>
        <v>0</v>
      </c>
      <c r="F40" s="85">
        <f>'додаток 3'!F39</f>
        <v>0</v>
      </c>
      <c r="G40" s="85">
        <f>'додаток 3'!G39</f>
        <v>0</v>
      </c>
      <c r="H40" s="85">
        <f>'додаток 3'!H39</f>
        <v>0</v>
      </c>
      <c r="I40" s="85">
        <f>'додаток 3'!I39</f>
        <v>0</v>
      </c>
      <c r="J40" s="85">
        <f>'додаток 3'!J39</f>
        <v>0</v>
      </c>
      <c r="K40" s="85">
        <f>'додаток 3'!K39</f>
        <v>0</v>
      </c>
      <c r="L40" s="85">
        <f>'додаток 3'!L39</f>
        <v>0</v>
      </c>
      <c r="M40" s="85">
        <f>'додаток 3'!M39</f>
        <v>0</v>
      </c>
      <c r="N40" s="49">
        <f>C40+H40</f>
        <v>23949</v>
      </c>
      <c r="O40" s="75">
        <f t="shared" si="1"/>
        <v>23949</v>
      </c>
    </row>
    <row r="41" spans="1:15" ht="25.5" customHeight="1" thickBot="1">
      <c r="A41" s="119"/>
      <c r="B41" s="139" t="s">
        <v>76</v>
      </c>
      <c r="C41" s="120">
        <f>C39+C38</f>
        <v>1198949</v>
      </c>
      <c r="D41" s="120">
        <f aca="true" t="shared" si="13" ref="D41:N41">D39+D38</f>
        <v>-128051</v>
      </c>
      <c r="E41" s="120">
        <f t="shared" si="13"/>
        <v>863000</v>
      </c>
      <c r="F41" s="120">
        <f t="shared" si="13"/>
        <v>0</v>
      </c>
      <c r="G41" s="120">
        <f t="shared" si="13"/>
        <v>1327000</v>
      </c>
      <c r="H41" s="120">
        <f t="shared" si="13"/>
        <v>1000000</v>
      </c>
      <c r="I41" s="120">
        <f t="shared" si="13"/>
        <v>-3163107</v>
      </c>
      <c r="J41" s="120">
        <f t="shared" si="13"/>
        <v>0</v>
      </c>
      <c r="K41" s="120">
        <f t="shared" si="13"/>
        <v>0</v>
      </c>
      <c r="L41" s="120">
        <f t="shared" si="13"/>
        <v>6101707</v>
      </c>
      <c r="M41" s="120">
        <f t="shared" si="13"/>
        <v>1000000</v>
      </c>
      <c r="N41" s="121">
        <f t="shared" si="13"/>
        <v>2198949</v>
      </c>
      <c r="O41" s="75">
        <f t="shared" si="1"/>
        <v>2198949</v>
      </c>
    </row>
    <row r="42" spans="1:15" ht="10.5" customHeight="1">
      <c r="A42" s="11"/>
      <c r="O42" s="75"/>
    </row>
    <row r="43" spans="1:15" ht="10.5" customHeight="1">
      <c r="A43" s="11"/>
      <c r="O43" s="75"/>
    </row>
    <row r="44" spans="1:15" ht="10.5" customHeight="1">
      <c r="A44" s="11"/>
      <c r="O44" s="75"/>
    </row>
    <row r="45" spans="1:14" ht="47.25" customHeight="1">
      <c r="A45" s="11"/>
      <c r="C45" s="21"/>
      <c r="D45" s="22"/>
      <c r="E45" s="22"/>
      <c r="F45" s="22"/>
      <c r="G45" s="22"/>
      <c r="H45" s="21"/>
      <c r="I45" s="22"/>
      <c r="J45" s="22"/>
      <c r="K45" s="22"/>
      <c r="L45" s="22"/>
      <c r="M45" s="22"/>
      <c r="N45" s="21"/>
    </row>
    <row r="46" spans="1:14" ht="24" customHeight="1">
      <c r="A46" s="11"/>
      <c r="B46" s="149" t="s">
        <v>12</v>
      </c>
      <c r="C46" s="149"/>
      <c r="D46" s="149"/>
      <c r="E46" s="25"/>
      <c r="F46" s="26"/>
      <c r="G46" s="27"/>
      <c r="H46" s="28"/>
      <c r="I46" s="27"/>
      <c r="J46" s="161" t="s">
        <v>40</v>
      </c>
      <c r="K46" s="161"/>
      <c r="L46" s="22"/>
      <c r="M46" s="22"/>
      <c r="N46" s="45"/>
    </row>
    <row r="47" spans="1:14" ht="15.75">
      <c r="A47" s="11"/>
      <c r="C47" s="21"/>
      <c r="D47" s="22"/>
      <c r="E47" s="22"/>
      <c r="F47" s="22"/>
      <c r="G47" s="22"/>
      <c r="H47" s="21"/>
      <c r="I47" s="22"/>
      <c r="J47" s="22"/>
      <c r="K47" s="22"/>
      <c r="L47" s="22"/>
      <c r="M47" s="22"/>
      <c r="N47" s="21"/>
    </row>
    <row r="48" spans="1:14" ht="15.75">
      <c r="A48" s="11"/>
      <c r="B48" s="77"/>
      <c r="C48" s="23">
        <f>C38-'додаток 3'!C36</f>
        <v>0</v>
      </c>
      <c r="D48" s="23">
        <f>D38-'додаток 3'!D36</f>
        <v>0</v>
      </c>
      <c r="E48" s="23">
        <f>E38-'додаток 3'!E36</f>
        <v>0</v>
      </c>
      <c r="F48" s="23">
        <f>F38-'додаток 3'!F36</f>
        <v>0</v>
      </c>
      <c r="G48" s="23">
        <f>G38-'додаток 3'!G36</f>
        <v>0</v>
      </c>
      <c r="H48" s="23">
        <f>H38-'додаток 3'!H36</f>
        <v>0</v>
      </c>
      <c r="I48" s="23">
        <f>I38-'додаток 3'!I36</f>
        <v>0</v>
      </c>
      <c r="J48" s="23">
        <f>J38-'додаток 3'!J36</f>
        <v>0</v>
      </c>
      <c r="K48" s="23">
        <f>K38-'додаток 3'!K36</f>
        <v>0</v>
      </c>
      <c r="L48" s="23">
        <f>L38-'додаток 3'!L36</f>
        <v>0</v>
      </c>
      <c r="M48" s="23">
        <f>M38-'додаток 3'!M36</f>
        <v>0</v>
      </c>
      <c r="N48" s="23">
        <f>N38-'додаток 3'!N36</f>
        <v>0</v>
      </c>
    </row>
    <row r="49" spans="1:3" ht="15.75">
      <c r="A49" s="11"/>
      <c r="B49" s="78"/>
      <c r="C49" s="23"/>
    </row>
    <row r="50" spans="1:3" ht="15.75">
      <c r="A50" s="11"/>
      <c r="B50" s="78"/>
      <c r="C50" s="23"/>
    </row>
    <row r="51" spans="1:3" ht="15.75">
      <c r="A51" s="11"/>
      <c r="B51" s="78"/>
      <c r="C51" s="23"/>
    </row>
    <row r="52" spans="1:3" ht="15.75">
      <c r="A52" s="11"/>
      <c r="B52" s="78"/>
      <c r="C52" s="23"/>
    </row>
    <row r="53" spans="1:3" ht="15.75">
      <c r="A53" s="11"/>
      <c r="B53" s="78"/>
      <c r="C53" s="23"/>
    </row>
    <row r="54" ht="12.75">
      <c r="A54" s="11"/>
    </row>
    <row r="55" spans="1:13" ht="12.75">
      <c r="A55" s="11"/>
      <c r="C55" s="23"/>
      <c r="H55" s="23"/>
      <c r="M55" s="24"/>
    </row>
    <row r="56" spans="1:3" ht="12.75">
      <c r="A56" s="11"/>
      <c r="C56" s="39"/>
    </row>
    <row r="57" ht="12.75">
      <c r="A57" s="11"/>
    </row>
    <row r="58" spans="1:8" ht="12.75">
      <c r="A58" s="11"/>
      <c r="H58" s="23"/>
    </row>
    <row r="62" ht="12.75">
      <c r="C62" s="23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46:D46"/>
    <mergeCell ref="B8:B10"/>
    <mergeCell ref="H9:H10"/>
    <mergeCell ref="I9:I10"/>
    <mergeCell ref="L9:L10"/>
    <mergeCell ref="M9:M10"/>
    <mergeCell ref="E9:F9"/>
    <mergeCell ref="J46:K46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2009-06-02T06:09:53Z</cp:lastPrinted>
  <dcterms:created xsi:type="dcterms:W3CDTF">2001-12-29T15:32:18Z</dcterms:created>
  <dcterms:modified xsi:type="dcterms:W3CDTF">2009-06-02T06:09:55Z</dcterms:modified>
  <cp:category/>
  <cp:version/>
  <cp:contentType/>
  <cp:contentStatus/>
</cp:coreProperties>
</file>