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030" tabRatio="601" activeTab="0"/>
  </bookViews>
  <sheets>
    <sheet name="дох  за 12 м. 2009р." sheetId="1" r:id="rId1"/>
    <sheet name="вид за 12 м. 2009р." sheetId="2" r:id="rId2"/>
  </sheets>
  <definedNames>
    <definedName name="DATABASE" localSheetId="1">'вид за 12 м. 2009р.'!$A$8:$A$49</definedName>
    <definedName name="DATABASE" localSheetId="0">'дох  за 12 м. 2009р.'!$A$9:$A$22</definedName>
    <definedName name="_xlnm.Print_Titles" localSheetId="1">'вид за 12 м. 2009р.'!$5:$7</definedName>
    <definedName name="_xlnm.Print_Titles" localSheetId="0">'дох  за 12 м. 2009р.'!$5:$7</definedName>
    <definedName name="_xlnm.Print_Area" localSheetId="1">'вид за 12 м. 2009р.'!$A$1:$H$90</definedName>
    <definedName name="_xlnm.Print_Area" localSheetId="0">'дох  за 12 м. 2009р.'!$A$1:$E$48</definedName>
  </definedNames>
  <calcPr fullCalcOnLoad="1"/>
</workbook>
</file>

<file path=xl/comments2.xml><?xml version="1.0" encoding="utf-8"?>
<comments xmlns="http://schemas.openxmlformats.org/spreadsheetml/2006/main">
  <authors>
    <author>VGorun</author>
  </authors>
  <commentList>
    <comment ref="B38" authorId="0">
      <text>
        <r>
          <rPr>
            <b/>
            <sz val="20"/>
            <rFont val="Tahoma"/>
            <family val="2"/>
          </rPr>
          <t>VGorun:</t>
        </r>
        <r>
          <rPr>
            <sz val="20"/>
            <rFont val="Tahoma"/>
            <family val="2"/>
          </rPr>
          <t xml:space="preserve">
938,3</t>
        </r>
      </text>
    </comment>
    <comment ref="D38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20"/>
            <rFont val="Tahoma"/>
            <family val="2"/>
          </rPr>
          <t>926,051</t>
        </r>
      </text>
    </comment>
    <comment ref="B34" authorId="0">
      <text>
        <r>
          <rPr>
            <b/>
            <sz val="8"/>
            <rFont val="Tahoma"/>
            <family val="0"/>
          </rPr>
          <t xml:space="preserve">VGorun:
</t>
        </r>
        <r>
          <rPr>
            <b/>
            <sz val="20"/>
            <rFont val="Tahoma"/>
            <family val="2"/>
          </rPr>
          <t>1168,8</t>
        </r>
      </text>
    </comment>
    <comment ref="D34" authorId="0">
      <text>
        <r>
          <rPr>
            <sz val="8"/>
            <rFont val="Tahoma"/>
            <family val="0"/>
          </rPr>
          <t xml:space="preserve">
</t>
        </r>
        <r>
          <rPr>
            <b/>
            <i/>
            <sz val="20"/>
            <rFont val="Tahoma"/>
            <family val="2"/>
          </rPr>
          <t>1 105,051</t>
        </r>
      </text>
    </comment>
    <comment ref="C87" authorId="0">
      <text>
        <r>
          <rPr>
            <sz val="20"/>
            <rFont val="Tahoma"/>
            <family val="2"/>
          </rPr>
          <t xml:space="preserve">
</t>
        </r>
        <r>
          <rPr>
            <sz val="20"/>
            <color indexed="48"/>
            <rFont val="Tahoma"/>
            <family val="2"/>
          </rPr>
          <t>1 235 472,547</t>
        </r>
      </text>
    </comment>
    <comment ref="B70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20"/>
            <rFont val="Tahoma"/>
            <family val="2"/>
          </rPr>
          <t>16 748,3</t>
        </r>
      </text>
    </comment>
    <comment ref="D70" authorId="0">
      <text>
        <r>
          <rPr>
            <b/>
            <sz val="8"/>
            <rFont val="Tahoma"/>
            <family val="0"/>
          </rPr>
          <t>VGorun:</t>
        </r>
        <r>
          <rPr>
            <sz val="22"/>
            <rFont val="Tahoma"/>
            <family val="2"/>
          </rPr>
          <t xml:space="preserve">
16 696,418</t>
        </r>
      </text>
    </comment>
    <comment ref="D49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20"/>
            <rFont val="Tahoma"/>
            <family val="2"/>
          </rPr>
          <t xml:space="preserve">449 586,766
</t>
        </r>
      </text>
    </comment>
    <comment ref="B49" authorId="0">
      <text>
        <r>
          <rPr>
            <sz val="20"/>
            <rFont val="Tahoma"/>
            <family val="2"/>
          </rPr>
          <t xml:space="preserve">455 751,613
</t>
        </r>
      </text>
    </comment>
    <comment ref="D24" authorId="0">
      <text>
        <r>
          <rPr>
            <sz val="8"/>
            <rFont val="Tahoma"/>
            <family val="0"/>
          </rPr>
          <t xml:space="preserve">
</t>
        </r>
        <r>
          <rPr>
            <sz val="20"/>
            <rFont val="Tahoma"/>
            <family val="2"/>
          </rPr>
          <t>1 677,158</t>
        </r>
      </text>
    </comment>
    <comment ref="D31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761,616</t>
        </r>
      </text>
    </comment>
    <comment ref="B31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866,2</t>
        </r>
      </text>
    </comment>
    <comment ref="D87" authorId="0">
      <text>
        <r>
          <rPr>
            <b/>
            <sz val="8"/>
            <rFont val="Tahoma"/>
            <family val="0"/>
          </rPr>
          <t>VGorun:</t>
        </r>
        <r>
          <rPr>
            <sz val="16"/>
            <rFont val="Tahoma"/>
            <family val="2"/>
          </rPr>
          <t xml:space="preserve">
</t>
        </r>
        <r>
          <rPr>
            <b/>
            <i/>
            <sz val="16"/>
            <color indexed="48"/>
            <rFont val="Tahoma"/>
            <family val="2"/>
          </rPr>
          <t>1 229 571,397</t>
        </r>
      </text>
    </comment>
    <comment ref="C24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18"/>
            <rFont val="Tahoma"/>
            <family val="2"/>
          </rPr>
          <t>1325,428</t>
        </r>
      </text>
    </comment>
    <comment ref="C38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22"/>
            <rFont val="Tahoma"/>
            <family val="2"/>
          </rPr>
          <t>935,742</t>
        </r>
      </text>
    </comment>
    <comment ref="C70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6"/>
            <rFont val="Tahoma"/>
            <family val="2"/>
          </rPr>
          <t>16 709,3</t>
        </r>
      </text>
    </comment>
    <comment ref="D22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7,625</t>
        </r>
      </text>
    </comment>
    <comment ref="A51" authorId="0">
      <text>
        <r>
          <rPr>
            <b/>
            <sz val="8"/>
            <rFont val="Tahoma"/>
            <family val="0"/>
          </rPr>
          <t>VGorun: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Комплексна програма профілактики злочинності</t>
        </r>
      </text>
    </comment>
    <comment ref="A74" authorId="0">
      <text>
        <r>
          <rPr>
            <sz val="20"/>
            <rFont val="Tahoma"/>
            <family val="2"/>
          </rPr>
          <t>ГФУ</t>
        </r>
      </text>
    </comment>
    <comment ref="A73" authorId="0">
      <text>
        <r>
          <rPr>
            <b/>
            <i/>
            <sz val="16"/>
            <rFont val="Tahoma"/>
            <family val="2"/>
          </rPr>
          <t>Управління промисловості</t>
        </r>
      </text>
    </comment>
    <comment ref="A72" authorId="0">
      <text>
        <r>
          <rPr>
            <b/>
            <i/>
            <sz val="16"/>
            <rFont val="Tahoma"/>
            <family val="2"/>
          </rPr>
          <t>ЖКГ</t>
        </r>
      </text>
    </comment>
  </commentList>
</comments>
</file>

<file path=xl/sharedStrings.xml><?xml version="1.0" encoding="utf-8"?>
<sst xmlns="http://schemas.openxmlformats.org/spreadsheetml/2006/main" count="148" uniqueCount="142">
  <si>
    <t>В и д а т к и</t>
  </si>
  <si>
    <t>обласного бюджету Рівненської області</t>
  </si>
  <si>
    <t>Освiта</t>
  </si>
  <si>
    <t>Охорона здоров'я</t>
  </si>
  <si>
    <t>Фiзична культура i спорт</t>
  </si>
  <si>
    <t>РАЗОМ ВИДАТКІВ</t>
  </si>
  <si>
    <t>ВСЬОГО ВИДАТКІВ</t>
  </si>
  <si>
    <t>тис.грн.</t>
  </si>
  <si>
    <t>Доходи</t>
  </si>
  <si>
    <t>РАЗОМ ВЛАСНІ ДОХОДИ</t>
  </si>
  <si>
    <t>ВСЬОГО ДОХОДІВ</t>
  </si>
  <si>
    <t>Податок з доходів фізичних осіб</t>
  </si>
  <si>
    <t xml:space="preserve">Податок на прибуток підприємств і організацій, що належать до комунальної власності </t>
  </si>
  <si>
    <t>Плата за землю</t>
  </si>
  <si>
    <t xml:space="preserve">Плата за видачу ліцензїй та сертифікатів </t>
  </si>
  <si>
    <t>Плата за  ліцензії на право роздрібної торгівлі алкогольними напоями та тютюновими виробами</t>
  </si>
  <si>
    <t>Плата за утримання дітей у школах-інтернатах</t>
  </si>
  <si>
    <t>Плата за оренду майнових комплексів та іншого майна, що у комунальній власності</t>
  </si>
  <si>
    <t>РАЗОМ  ДОХОДІВ</t>
  </si>
  <si>
    <t>Культура і мистецтво</t>
  </si>
  <si>
    <t>Субвенції з державного бюджету місцевим бюджетам - разом</t>
  </si>
  <si>
    <t>у тому числі:</t>
  </si>
  <si>
    <t>Державне управлiння</t>
  </si>
  <si>
    <t>Субвенції з державного бюджету місцевим бюджетам, в тому числі:</t>
  </si>
  <si>
    <t xml:space="preserve">Кредитування бюджету </t>
  </si>
  <si>
    <t>Надання державного пільгового кредиту індивідуальним сільським забудовникам</t>
  </si>
  <si>
    <t>Надання пільгового довгострокового кредиту громадянам на будівництво  (реконструкцію) та придбання житла</t>
  </si>
  <si>
    <t xml:space="preserve">Інші надходження </t>
  </si>
  <si>
    <t>Видатки не віднесені до основних груп , в т.ч:</t>
  </si>
  <si>
    <t xml:space="preserve">Кошти, що передаються до бюджету розвитку </t>
  </si>
  <si>
    <t xml:space="preserve">Відсоток </t>
  </si>
  <si>
    <t>Відхилення</t>
  </si>
  <si>
    <t>виконання до плану на рік</t>
  </si>
  <si>
    <t>Соцiальний захист та соцiальне забезпечення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</si>
  <si>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</si>
  <si>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Субвенція з державного бюджету місцевим бюджетам на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</si>
  <si>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</si>
  <si>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</si>
  <si>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</si>
  <si>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Субвенція з державнеого бюджету місцевим бюджетам на надання пільг  з  послуг зв"язку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за пільговий проїзд окремих категорій громадян </t>
  </si>
  <si>
    <t>Субвенція з державного бюджету місцевим бюджетам на здійснення виплат, визначених ЗУ "Про реструктуризацію заборгованості з виплат, передбачених ст.57 ЗУ "Про освіту" педагогічним, науково-педагогічним та іншим категоріям працівників навчальних закладів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</si>
  <si>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сімях за принципом "гроші ходять за дитиною"</t>
  </si>
  <si>
    <t>Субвенція на комп"ютеризацію та інформатизацію загальноосвітніх навчальних закладів районів</t>
  </si>
  <si>
    <t>Субвенція на придбання витратних матеріалів для родопомічних, дитячих, хірургічних, реанімаційних закладів (відділень), відділень невідкладної допомоги та лабораторій</t>
  </si>
  <si>
    <t>Субвенція з державного бюджету місцевим бюджетам на облаштування закладів, які надають соціальні послуги дітям та молоді</t>
  </si>
  <si>
    <t xml:space="preserve">Дотація вирівнювання з державного бюджету </t>
  </si>
  <si>
    <t xml:space="preserve">    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</si>
  <si>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 xml:space="preserve">    Комплексна програма паспортизації об"єктів культурної спадщини Рівненської області до 2010 року</t>
  </si>
  <si>
    <t>Будівництво, в т.ч:</t>
  </si>
  <si>
    <t>Засоби масової інформації, в т.ч:</t>
  </si>
  <si>
    <t>Сільське і лісове господарство, рибне господарство та мисливство, в т.ч:</t>
  </si>
  <si>
    <t>Інші послуги, пов"язані з економічною діяльністю, в т.ч:</t>
  </si>
  <si>
    <t>Запобігання та ліквідація надзвичайних ситуацій та наслідків стихійного лиха, в.ч:</t>
  </si>
  <si>
    <t xml:space="preserve">    Програма організації рятування людей на водних об"єктах Рівненської області на 2005-2008 роки</t>
  </si>
  <si>
    <t xml:space="preserve">   Резервний фонд</t>
  </si>
  <si>
    <t xml:space="preserve">   Інші видатки, з них:</t>
  </si>
  <si>
    <t xml:space="preserve">   Програма із забезпечення участі громадськості Рівненщини у формуванні та реалізації державної політики і вивчення суспільної думки на 2006-2009 роки</t>
  </si>
  <si>
    <t xml:space="preserve">   Регіональна програма розвитку туризму до 2010 року</t>
  </si>
  <si>
    <t xml:space="preserve">   Витрати, пов"язані з наданням та обслуговуванням державних пільгових кредитів, наданих індивідуальним сільським забудовникам</t>
  </si>
  <si>
    <t xml:space="preserve">   Субвенція з державного бюджету місцевим бюджетам на виплату допомоги сім"ям з дітьми, малозабезпеченим сім'ям, інвалідам з дитинства,  дітям-інвалідам та тимчасової державної допомоги дітям</t>
  </si>
  <si>
    <t xml:space="preserve">   Субвенція  на буд. і придб. житла військовослужб. та особам рядового і начальницького складу, звільненим у запас або відставку за станом здоров"я, віком, вислугою років та у зв"язку із скороч.штатів, які перебувають на кварт. обліку за місцем проживання, членам сімей з числа цих осіб, які загинули під час викон. ними службових обов"язків, а також учасникам бойових дій в Афганістані та войєнних конфліктів</t>
  </si>
  <si>
    <t xml:space="preserve">   Субвенція на надання пільг та житлових субсидій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</si>
  <si>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t xml:space="preserve">   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</si>
  <si>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в т.ч: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</si>
  <si>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</si>
  <si>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 xml:space="preserve">    повернення невикористаних коштів за минулі роки</t>
  </si>
  <si>
    <t xml:space="preserve">     повернуто  коштів згідно актів ревізій та перевірок </t>
  </si>
  <si>
    <t xml:space="preserve">Аналіз виконання видатків загального фонду  </t>
  </si>
  <si>
    <t>Житлово-комунальне господарство, в т.ч:</t>
  </si>
  <si>
    <t xml:space="preserve">Аналіз виконання доходів загального фонду </t>
  </si>
  <si>
    <t xml:space="preserve">   Витрати, пов"язані з наданням та обслуговуванням державних пільгових довгострокових кредитів, наданих громадянам на будівництво та придбання житла</t>
  </si>
  <si>
    <t>Програми в галузі сільського господарства, лісового господарства, рибальства та мисливства</t>
  </si>
  <si>
    <t>Регіональна програма збільшення надходжень до місцевих бюджетів та покращення умов обслуговування платників податків на 2007-2008 роки</t>
  </si>
  <si>
    <t>Регіональна програма забезпечення діяльності органів прокуратури на 2005-2007 роки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</si>
  <si>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</si>
  <si>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соціально-економічний розвиток та розвиток інфраструктури регіонів</t>
  </si>
  <si>
    <t>Додаткова дотація з ДБ на вирівнювання фінансової забезпеченості місцевих бюджетів</t>
  </si>
  <si>
    <t>Субвенція з державного бюджету місцевим бюджетам на придбання шкільних автобусів для паревезення дітей, що проживають у сільській місцевості</t>
  </si>
  <si>
    <t>на пільгове медичне обслуговування громадян, які постраждали внаслідок аварії на ЧАЕС</t>
  </si>
  <si>
    <t>обласному бюджету Волинської області на утримання психічно хворих</t>
  </si>
  <si>
    <t>Субвенція з ДБ місцевим бюджетам на придбання шкільних автобусів для перевезення дітей, що проживають у сільській місцевості</t>
  </si>
  <si>
    <t xml:space="preserve">   Субвенція з ДБ місцевим бюджетам на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</si>
  <si>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 xml:space="preserve">   Субвенція з ДБ місцевим бюджетам на придбання вагонів для комунального електротранспорту (тролейбусів і трамваїв)</t>
  </si>
  <si>
    <t xml:space="preserve">Субвенція з ДБ місцевим бюджетам на соціально-економічний розвиток </t>
  </si>
  <si>
    <t>Субвенція з ДБ місцевим бюджетам на комп"ютеризацію та інформатизацію загальноосвітніх навчальних закладів районів</t>
  </si>
  <si>
    <t>Субвенція з ДБ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</si>
  <si>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місцевого бюджету ДБ на виконання програм соціально-економічного та культурного розвитку регіонів</t>
  </si>
  <si>
    <t xml:space="preserve">ВСЬОГО </t>
  </si>
  <si>
    <t>Програма розвитку інформаційного простору на 2008-2010 роки</t>
  </si>
  <si>
    <t>Обласна комплексна програма енергозбереження на період 2004 -2010р.</t>
  </si>
  <si>
    <t xml:space="preserve">    Програма науково-технічного та інноваційного розвитку Рівненської області на 2008-2010 роки</t>
  </si>
  <si>
    <t>Програма правової освіти населення Рівненської області на 2006-2010р.</t>
  </si>
  <si>
    <t xml:space="preserve">    інші готівкові платежі</t>
  </si>
  <si>
    <t>Інші субвенції з районних бюджетів обласному бюджету</t>
  </si>
  <si>
    <t xml:space="preserve">    від реєстрації іноземних інвестицій</t>
  </si>
  <si>
    <t xml:space="preserve">   Програма інформатизації Рівненської області на 2008-2010 роки</t>
  </si>
  <si>
    <t>Регіональна програма розвитку туризму до 2010 року</t>
  </si>
  <si>
    <t>Надходження від розміщення в установах банків тимчасово вільних бюджетних коштів</t>
  </si>
  <si>
    <t>Програма розвитку видавничої справи, сприяння збільшенню випуску книжкової продукції місцевих авторів у Рівненській області на 2006-2010 роки</t>
  </si>
  <si>
    <t>Інші дотації</t>
  </si>
  <si>
    <t>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</si>
  <si>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>на соц.-екон. розв. Костопільського р.</t>
  </si>
  <si>
    <t>на будівництво будинку</t>
  </si>
  <si>
    <t>на придбання районній лікарні автомобіля</t>
  </si>
  <si>
    <t>на газифікацію населених пунктів та будівництво газопроводів</t>
  </si>
  <si>
    <t>на ліквідацію наслідків надзвичайної ситуації</t>
  </si>
  <si>
    <t>Сплата членських внесків до Української асоціації місцевих та регіональних влад</t>
  </si>
  <si>
    <t xml:space="preserve">      ( за рахунок субвенції з державного бюджету місцевим бюджетам на енергозбереження)</t>
  </si>
  <si>
    <t>Рокитнівському р-ну на поточний ремонт автомобільних доріг</t>
  </si>
  <si>
    <t>програма розвитку освіти в області на 2006-2010 роки</t>
  </si>
  <si>
    <t>Кошти, що надходять за взаємними розрахунками між місцевими бюджетами</t>
  </si>
  <si>
    <t>на завершення капітального ремонту терапевтичного відділення Демидів. лікарні</t>
  </si>
  <si>
    <t xml:space="preserve">    Програма розвитку міжнародної та міжрегіональної співпраці на 2007-2009 рр.</t>
  </si>
  <si>
    <t>Комплексна програма забезпечення містобудівною документацією населених пунктів на території Рівненської області на 2006 - 2010рр.</t>
  </si>
  <si>
    <t>Субвенція з ДБ місцевим бюджетам на фінансування у 2009 році Програм-переможців Всеукраїнського конкурсу проектів та програм розвитку місцевого самоврядування 2008 року</t>
  </si>
  <si>
    <t>Субвенція на фінансування у 2009 році Програм -переможців Всеукраїнського конкурсу проектів та програм розвитку місцевого самоврядування 2008 року</t>
  </si>
  <si>
    <t>Субвенція на проведення виборів депутатів Верховної Ради Автономної Республіки Крим, місцевих рад та сільських, селищних, міських голів</t>
  </si>
  <si>
    <t>Затверджено на 2009 рік з урахуванням змін</t>
  </si>
  <si>
    <t>Нерозподілені капітальні видатки</t>
  </si>
  <si>
    <t xml:space="preserve">    Обласна програма розвитку малого підприємництва в Рівненській області на 2009-2010 роки</t>
  </si>
  <si>
    <t>Програма утримання, вдосконалення та розвитку терит. системи оповіщення цив. оборони Рівнен. обл. "Сигнал-ВО" на 2006-2010 рр.</t>
  </si>
  <si>
    <t xml:space="preserve">   Утримання науково-редакційної групи книги "Реабілітовані історією.Рівненська область" та Книги пам'яті</t>
  </si>
  <si>
    <t>Програма із забезпечення участі громадкості Рівнен. у формуванні та реалізації держ. пол.і вивчення сусп. думки на 2006-2009 роки</t>
  </si>
  <si>
    <t>на виконання заходів обласної комплексної програми з енергозбереження на період 2004-2010 років</t>
  </si>
  <si>
    <t>на організацію щорічного конкурсу "Населений пункт найкращого благоустрою і підтримки громадського порядку" в області</t>
  </si>
  <si>
    <t>Дубров. р-ну для забезпечення належного санітарного стану на автомобільному пункті пропуску "Городище"</t>
  </si>
  <si>
    <t xml:space="preserve">    Програма створення страхового фонду документації Рівненської області на 2006-2010 роки та програма формування регіональних фондів</t>
  </si>
  <si>
    <t>Додаткова дотація з державного бюджету на забезпечення лікування хворих на цукровий діабет</t>
  </si>
  <si>
    <t xml:space="preserve">   Субвенція з держбюджету на надання пільг з  послуг зв"язку та інших передб. законод. пільг (крім пільг на  одерження ліків, зубопр., оплату електр., природного і скрапленого газу, твердого та рідкого пічного побутового палива, послуг тепло-, водопостач. і водовідв.,  кварт. плати, вивез. побут. сміття та рідких нечистот) та комп. за пільг. проїзд окремих категорій громадян  </t>
  </si>
  <si>
    <t xml:space="preserve">   Субвенція з ДБ місцевим бюджетам на здійснення виплат, визн. ЗУ "Про реструк. заборг.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</si>
  <si>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 xml:space="preserve">   Субвенція з ДБ місцевим бюджетам на виплату держ. соц. доп. на дітей-сиріт та дітей, позб. батьків.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</si>
  <si>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Виконано станом на 01.01.2010 року</t>
  </si>
  <si>
    <t xml:space="preserve">відсоток виконання до плану на рік </t>
  </si>
  <si>
    <t>відхилення /+,-/ до плану на рік</t>
  </si>
  <si>
    <t>(тис.грн)</t>
  </si>
  <si>
    <t xml:space="preserve"> за 2009 рік</t>
  </si>
  <si>
    <t>Профінансовано станом на 01.01.2010 року</t>
  </si>
  <si>
    <t>Виконано станом на 01.01.2010 року (касові видатки)</t>
  </si>
  <si>
    <t>профінансованого до плану на рік</t>
  </si>
  <si>
    <t>районному бюджету Здолбунівського району на соціально-економічний розвиток регіону</t>
  </si>
  <si>
    <t>(за даними річного звіту)</t>
  </si>
  <si>
    <t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</si>
</sst>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,##0.0"/>
    <numFmt numFmtId="186" formatCode="#,##0.000"/>
    <numFmt numFmtId="187" formatCode="#,##0.0000"/>
    <numFmt numFmtId="188" formatCode="#,##0.00000"/>
    <numFmt numFmtId="189" formatCode="_-* #,##0.000\ _г_р_н_._-;\-* #,##0.000\ _г_р_н_._-;_-* &quot;-&quot;??\ _г_р_н_._-;_-@_-"/>
    <numFmt numFmtId="190" formatCode="_-* #,##0.0000\ _г_р_н_._-;\-* #,##0.0000\ _г_р_н_._-;_-* &quot;-&quot;??\ _г_р_н_._-;_-@_-"/>
    <numFmt numFmtId="191" formatCode="#,##0.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5"/>
      <name val="Arial Cyr"/>
      <family val="2"/>
    </font>
    <font>
      <i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3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7"/>
      <name val="Arial Cyr"/>
      <family val="2"/>
    </font>
    <font>
      <b/>
      <i/>
      <sz val="13"/>
      <name val="Arial Cyr"/>
      <family val="2"/>
    </font>
    <font>
      <b/>
      <sz val="13"/>
      <color indexed="8"/>
      <name val="Arial TUR"/>
      <family val="2"/>
    </font>
    <font>
      <sz val="13"/>
      <color indexed="8"/>
      <name val="Arial TUR"/>
      <family val="2"/>
    </font>
    <font>
      <sz val="15"/>
      <name val="Arial Cyr"/>
      <family val="2"/>
    </font>
    <font>
      <b/>
      <sz val="19"/>
      <name val="Arial Cyr"/>
      <family val="2"/>
    </font>
    <font>
      <i/>
      <sz val="18"/>
      <name val="Arial Cyr"/>
      <family val="2"/>
    </font>
    <font>
      <sz val="21"/>
      <name val="Arial Cyr"/>
      <family val="2"/>
    </font>
    <font>
      <b/>
      <sz val="21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Arial"/>
      <family val="2"/>
    </font>
    <font>
      <sz val="12"/>
      <name val="Arial Cyr"/>
      <family val="0"/>
    </font>
    <font>
      <sz val="16"/>
      <color indexed="10"/>
      <name val="Arial Cyr"/>
      <family val="2"/>
    </font>
    <font>
      <b/>
      <sz val="26"/>
      <name val="Arial Cyr"/>
      <family val="2"/>
    </font>
    <font>
      <b/>
      <sz val="28"/>
      <name val="Arial Cyr"/>
      <family val="0"/>
    </font>
    <font>
      <sz val="28"/>
      <name val="Arial Cyr"/>
      <family val="0"/>
    </font>
    <font>
      <b/>
      <sz val="20"/>
      <name val="Arial Cyr"/>
      <family val="2"/>
    </font>
    <font>
      <b/>
      <i/>
      <sz val="26"/>
      <name val="Arial Cyr"/>
      <family val="2"/>
    </font>
    <font>
      <b/>
      <sz val="8"/>
      <name val="Tahoma"/>
      <family val="0"/>
    </font>
    <font>
      <sz val="18"/>
      <name val="Tahoma"/>
      <family val="2"/>
    </font>
    <font>
      <sz val="8"/>
      <name val="Tahoma"/>
      <family val="0"/>
    </font>
    <font>
      <i/>
      <sz val="21"/>
      <name val="Arial Cyr"/>
      <family val="0"/>
    </font>
    <font>
      <sz val="21"/>
      <name val="Arial"/>
      <family val="2"/>
    </font>
    <font>
      <sz val="20"/>
      <name val="Tahoma"/>
      <family val="2"/>
    </font>
    <font>
      <b/>
      <sz val="20"/>
      <name val="Tahoma"/>
      <family val="2"/>
    </font>
    <font>
      <i/>
      <sz val="12"/>
      <name val="Arial"/>
      <family val="2"/>
    </font>
    <font>
      <sz val="22"/>
      <name val="Tahoma"/>
      <family val="2"/>
    </font>
    <font>
      <b/>
      <i/>
      <sz val="20"/>
      <name val="Tahoma"/>
      <family val="2"/>
    </font>
    <font>
      <b/>
      <i/>
      <sz val="14"/>
      <color indexed="50"/>
      <name val="Arial Cyr"/>
      <family val="0"/>
    </font>
    <font>
      <b/>
      <i/>
      <sz val="18"/>
      <color indexed="50"/>
      <name val="Arial Cyr"/>
      <family val="0"/>
    </font>
    <font>
      <b/>
      <i/>
      <sz val="20"/>
      <color indexed="10"/>
      <name val="Arial Cyr"/>
      <family val="0"/>
    </font>
    <font>
      <sz val="16"/>
      <name val="Tahoma"/>
      <family val="2"/>
    </font>
    <font>
      <b/>
      <i/>
      <sz val="16"/>
      <name val="Tahoma"/>
      <family val="2"/>
    </font>
    <font>
      <b/>
      <i/>
      <sz val="16"/>
      <color indexed="48"/>
      <name val="Tahoma"/>
      <family val="2"/>
    </font>
    <font>
      <sz val="20"/>
      <color indexed="48"/>
      <name val="Tahoma"/>
      <family val="2"/>
    </font>
    <font>
      <b/>
      <i/>
      <sz val="28"/>
      <name val="Arial Cyr"/>
      <family val="0"/>
    </font>
    <font>
      <b/>
      <i/>
      <sz val="21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5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Continuous"/>
    </xf>
    <xf numFmtId="185" fontId="15" fillId="0" borderId="3" xfId="0" applyNumberFormat="1" applyFont="1" applyBorder="1" applyAlignment="1">
      <alignment/>
    </xf>
    <xf numFmtId="185" fontId="15" fillId="0" borderId="4" xfId="0" applyNumberFormat="1" applyFont="1" applyBorder="1" applyAlignment="1">
      <alignment/>
    </xf>
    <xf numFmtId="185" fontId="15" fillId="0" borderId="5" xfId="0" applyNumberFormat="1" applyFont="1" applyBorder="1" applyAlignment="1">
      <alignment/>
    </xf>
    <xf numFmtId="185" fontId="10" fillId="0" borderId="1" xfId="0" applyNumberFormat="1" applyFont="1" applyBorder="1" applyAlignment="1">
      <alignment/>
    </xf>
    <xf numFmtId="185" fontId="10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180" fontId="15" fillId="0" borderId="0" xfId="0" applyNumberFormat="1" applyFont="1" applyAlignment="1">
      <alignment/>
    </xf>
    <xf numFmtId="185" fontId="10" fillId="0" borderId="1" xfId="0" applyNumberFormat="1" applyFont="1" applyBorder="1" applyAlignment="1">
      <alignment/>
    </xf>
    <xf numFmtId="185" fontId="15" fillId="0" borderId="0" xfId="0" applyNumberFormat="1" applyFont="1" applyAlignment="1">
      <alignment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85" fontId="15" fillId="0" borderId="6" xfId="0" applyNumberFormat="1" applyFont="1" applyBorder="1" applyAlignment="1">
      <alignment/>
    </xf>
    <xf numFmtId="185" fontId="15" fillId="0" borderId="7" xfId="0" applyNumberFormat="1" applyFont="1" applyBorder="1" applyAlignment="1">
      <alignment/>
    </xf>
    <xf numFmtId="185" fontId="15" fillId="0" borderId="8" xfId="0" applyNumberFormat="1" applyFont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wrapText="1"/>
    </xf>
    <xf numFmtId="185" fontId="15" fillId="0" borderId="12" xfId="0" applyNumberFormat="1" applyFont="1" applyBorder="1" applyAlignment="1">
      <alignment/>
    </xf>
    <xf numFmtId="1" fontId="8" fillId="0" borderId="13" xfId="0" applyNumberFormat="1" applyFont="1" applyBorder="1" applyAlignment="1">
      <alignment wrapText="1"/>
    </xf>
    <xf numFmtId="1" fontId="8" fillId="0" borderId="14" xfId="0" applyNumberFormat="1" applyFont="1" applyBorder="1" applyAlignment="1">
      <alignment wrapText="1"/>
    </xf>
    <xf numFmtId="185" fontId="15" fillId="0" borderId="15" xfId="0" applyNumberFormat="1" applyFont="1" applyBorder="1" applyAlignment="1">
      <alignment/>
    </xf>
    <xf numFmtId="1" fontId="10" fillId="0" borderId="9" xfId="0" applyNumberFormat="1" applyFont="1" applyBorder="1" applyAlignment="1">
      <alignment horizontal="center" wrapText="1"/>
    </xf>
    <xf numFmtId="185" fontId="10" fillId="0" borderId="10" xfId="0" applyNumberFormat="1" applyFont="1" applyBorder="1" applyAlignment="1">
      <alignment/>
    </xf>
    <xf numFmtId="49" fontId="13" fillId="2" borderId="9" xfId="0" applyNumberFormat="1" applyFont="1" applyFill="1" applyBorder="1" applyAlignment="1" applyProtection="1">
      <alignment vertical="top" wrapText="1"/>
      <protection locked="0"/>
    </xf>
    <xf numFmtId="185" fontId="10" fillId="0" borderId="10" xfId="0" applyNumberFormat="1" applyFont="1" applyBorder="1" applyAlignment="1">
      <alignment/>
    </xf>
    <xf numFmtId="49" fontId="14" fillId="2" borderId="11" xfId="0" applyNumberFormat="1" applyFont="1" applyFill="1" applyBorder="1" applyAlignment="1" applyProtection="1">
      <alignment vertical="top" wrapText="1"/>
      <protection locked="0"/>
    </xf>
    <xf numFmtId="1" fontId="11" fillId="0" borderId="9" xfId="0" applyNumberFormat="1" applyFont="1" applyBorder="1" applyAlignment="1">
      <alignment horizontal="center" wrapText="1"/>
    </xf>
    <xf numFmtId="185" fontId="15" fillId="2" borderId="4" xfId="0" applyNumberFormat="1" applyFont="1" applyFill="1" applyBorder="1" applyAlignment="1">
      <alignment/>
    </xf>
    <xf numFmtId="185" fontId="15" fillId="2" borderId="5" xfId="0" applyNumberFormat="1" applyFont="1" applyFill="1" applyBorder="1" applyAlignment="1">
      <alignment/>
    </xf>
    <xf numFmtId="185" fontId="15" fillId="2" borderId="16" xfId="0" applyNumberFormat="1" applyFont="1" applyFill="1" applyBorder="1" applyAlignment="1">
      <alignment/>
    </xf>
    <xf numFmtId="185" fontId="15" fillId="2" borderId="17" xfId="0" applyNumberFormat="1" applyFont="1" applyFill="1" applyBorder="1" applyAlignment="1">
      <alignment/>
    </xf>
    <xf numFmtId="1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20" fillId="0" borderId="0" xfId="0" applyFont="1" applyAlignment="1">
      <alignment/>
    </xf>
    <xf numFmtId="4" fontId="21" fillId="0" borderId="0" xfId="0" applyNumberFormat="1" applyFont="1" applyAlignment="1">
      <alignment/>
    </xf>
    <xf numFmtId="18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85" fontId="0" fillId="0" borderId="0" xfId="0" applyNumberFormat="1" applyAlignment="1">
      <alignment/>
    </xf>
    <xf numFmtId="185" fontId="22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185" fontId="25" fillId="0" borderId="0" xfId="0" applyNumberFormat="1" applyFont="1" applyAlignment="1">
      <alignment/>
    </xf>
    <xf numFmtId="185" fontId="15" fillId="2" borderId="4" xfId="0" applyNumberFormat="1" applyFont="1" applyFill="1" applyBorder="1" applyAlignment="1">
      <alignment/>
    </xf>
    <xf numFmtId="185" fontId="15" fillId="2" borderId="5" xfId="0" applyNumberFormat="1" applyFont="1" applyFill="1" applyBorder="1" applyAlignment="1">
      <alignment/>
    </xf>
    <xf numFmtId="185" fontId="10" fillId="2" borderId="1" xfId="0" applyNumberFormat="1" applyFont="1" applyFill="1" applyBorder="1" applyAlignment="1">
      <alignment/>
    </xf>
    <xf numFmtId="185" fontId="15" fillId="0" borderId="18" xfId="0" applyNumberFormat="1" applyFont="1" applyBorder="1" applyAlignment="1">
      <alignment/>
    </xf>
    <xf numFmtId="185" fontId="15" fillId="0" borderId="16" xfId="0" applyNumberFormat="1" applyFont="1" applyBorder="1" applyAlignment="1">
      <alignment/>
    </xf>
    <xf numFmtId="185" fontId="15" fillId="0" borderId="19" xfId="0" applyNumberFormat="1" applyFont="1" applyBorder="1" applyAlignment="1">
      <alignment/>
    </xf>
    <xf numFmtId="185" fontId="24" fillId="0" borderId="0" xfId="0" applyNumberFormat="1" applyFont="1" applyBorder="1" applyAlignment="1">
      <alignment/>
    </xf>
    <xf numFmtId="185" fontId="27" fillId="0" borderId="7" xfId="0" applyNumberFormat="1" applyFont="1" applyBorder="1" applyAlignment="1">
      <alignment/>
    </xf>
    <xf numFmtId="185" fontId="27" fillId="0" borderId="5" xfId="0" applyNumberFormat="1" applyFont="1" applyBorder="1" applyAlignment="1">
      <alignment/>
    </xf>
    <xf numFmtId="185" fontId="27" fillId="0" borderId="6" xfId="0" applyNumberFormat="1" applyFont="1" applyBorder="1" applyAlignment="1">
      <alignment/>
    </xf>
    <xf numFmtId="185" fontId="28" fillId="0" borderId="5" xfId="0" applyNumberFormat="1" applyFont="1" applyBorder="1" applyAlignment="1">
      <alignment/>
    </xf>
    <xf numFmtId="185" fontId="28" fillId="0" borderId="6" xfId="0" applyNumberFormat="1" applyFont="1" applyBorder="1" applyAlignment="1">
      <alignment/>
    </xf>
    <xf numFmtId="185" fontId="28" fillId="2" borderId="5" xfId="0" applyNumberFormat="1" applyFont="1" applyFill="1" applyBorder="1" applyAlignment="1">
      <alignment/>
    </xf>
    <xf numFmtId="185" fontId="28" fillId="0" borderId="20" xfId="0" applyNumberFormat="1" applyFont="1" applyBorder="1" applyAlignment="1">
      <alignment/>
    </xf>
    <xf numFmtId="185" fontId="28" fillId="0" borderId="16" xfId="0" applyNumberFormat="1" applyFont="1" applyBorder="1" applyAlignment="1">
      <alignment/>
    </xf>
    <xf numFmtId="185" fontId="27" fillId="0" borderId="1" xfId="0" applyNumberFormat="1" applyFont="1" applyBorder="1" applyAlignment="1">
      <alignment/>
    </xf>
    <xf numFmtId="185" fontId="27" fillId="0" borderId="2" xfId="0" applyNumberFormat="1" applyFont="1" applyBorder="1" applyAlignment="1">
      <alignment/>
    </xf>
    <xf numFmtId="185" fontId="27" fillId="0" borderId="21" xfId="0" applyNumberFormat="1" applyFont="1" applyBorder="1" applyAlignment="1">
      <alignment/>
    </xf>
    <xf numFmtId="185" fontId="27" fillId="0" borderId="22" xfId="0" applyNumberFormat="1" applyFont="1" applyBorder="1" applyAlignment="1">
      <alignment/>
    </xf>
    <xf numFmtId="185" fontId="28" fillId="0" borderId="19" xfId="0" applyNumberFormat="1" applyFont="1" applyBorder="1" applyAlignment="1">
      <alignment/>
    </xf>
    <xf numFmtId="185" fontId="28" fillId="0" borderId="23" xfId="0" applyNumberFormat="1" applyFont="1" applyBorder="1" applyAlignment="1">
      <alignment/>
    </xf>
    <xf numFmtId="0" fontId="29" fillId="2" borderId="19" xfId="0" applyFont="1" applyFill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wrapText="1"/>
    </xf>
    <xf numFmtId="185" fontId="10" fillId="0" borderId="25" xfId="0" applyNumberFormat="1" applyFont="1" applyBorder="1" applyAlignment="1">
      <alignment/>
    </xf>
    <xf numFmtId="185" fontId="10" fillId="0" borderId="21" xfId="0" applyNumberFormat="1" applyFont="1" applyBorder="1" applyAlignment="1">
      <alignment/>
    </xf>
    <xf numFmtId="185" fontId="10" fillId="0" borderId="22" xfId="0" applyNumberFormat="1" applyFont="1" applyBorder="1" applyAlignment="1">
      <alignment/>
    </xf>
    <xf numFmtId="185" fontId="10" fillId="0" borderId="2" xfId="0" applyNumberFormat="1" applyFont="1" applyBorder="1" applyAlignment="1">
      <alignment/>
    </xf>
    <xf numFmtId="185" fontId="15" fillId="0" borderId="26" xfId="0" applyNumberFormat="1" applyFont="1" applyBorder="1" applyAlignment="1">
      <alignment/>
    </xf>
    <xf numFmtId="0" fontId="23" fillId="0" borderId="14" xfId="0" applyFont="1" applyBorder="1" applyAlignment="1">
      <alignment vertical="top" wrapText="1"/>
    </xf>
    <xf numFmtId="0" fontId="23" fillId="0" borderId="14" xfId="0" applyNumberFormat="1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1" fontId="5" fillId="0" borderId="0" xfId="0" applyNumberFormat="1" applyFont="1" applyAlignment="1">
      <alignment/>
    </xf>
    <xf numFmtId="4" fontId="28" fillId="0" borderId="6" xfId="0" applyNumberFormat="1" applyFont="1" applyBorder="1" applyAlignment="1">
      <alignment/>
    </xf>
    <xf numFmtId="185" fontId="27" fillId="0" borderId="16" xfId="0" applyNumberFormat="1" applyFont="1" applyBorder="1" applyAlignment="1">
      <alignment/>
    </xf>
    <xf numFmtId="4" fontId="27" fillId="0" borderId="6" xfId="0" applyNumberFormat="1" applyFont="1" applyBorder="1" applyAlignment="1">
      <alignment/>
    </xf>
    <xf numFmtId="0" fontId="23" fillId="0" borderId="24" xfId="0" applyFont="1" applyBorder="1" applyAlignment="1">
      <alignment vertical="top" wrapText="1"/>
    </xf>
    <xf numFmtId="185" fontId="15" fillId="0" borderId="25" xfId="0" applyNumberFormat="1" applyFont="1" applyBorder="1" applyAlignment="1">
      <alignment/>
    </xf>
    <xf numFmtId="185" fontId="15" fillId="2" borderId="21" xfId="0" applyNumberFormat="1" applyFont="1" applyFill="1" applyBorder="1" applyAlignment="1">
      <alignment/>
    </xf>
    <xf numFmtId="185" fontId="15" fillId="0" borderId="21" xfId="0" applyNumberFormat="1" applyFont="1" applyBorder="1" applyAlignment="1">
      <alignment/>
    </xf>
    <xf numFmtId="185" fontId="15" fillId="0" borderId="22" xfId="0" applyNumberFormat="1" applyFont="1" applyBorder="1" applyAlignment="1">
      <alignment/>
    </xf>
    <xf numFmtId="185" fontId="28" fillId="0" borderId="8" xfId="0" applyNumberFormat="1" applyFont="1" applyBorder="1" applyAlignment="1">
      <alignment/>
    </xf>
    <xf numFmtId="185" fontId="28" fillId="0" borderId="21" xfId="0" applyNumberFormat="1" applyFont="1" applyBorder="1" applyAlignment="1">
      <alignment/>
    </xf>
    <xf numFmtId="185" fontId="28" fillId="0" borderId="22" xfId="0" applyNumberFormat="1" applyFont="1" applyBorder="1" applyAlignment="1">
      <alignment/>
    </xf>
    <xf numFmtId="0" fontId="38" fillId="0" borderId="28" xfId="0" applyNumberFormat="1" applyFont="1" applyBorder="1" applyAlignment="1">
      <alignment vertical="top" wrapText="1"/>
    </xf>
    <xf numFmtId="0" fontId="17" fillId="2" borderId="10" xfId="0" applyFont="1" applyFill="1" applyBorder="1" applyAlignment="1">
      <alignment horizontal="center" vertical="center" wrapText="1"/>
    </xf>
    <xf numFmtId="185" fontId="27" fillId="0" borderId="26" xfId="0" applyNumberFormat="1" applyFont="1" applyBorder="1" applyAlignment="1">
      <alignment/>
    </xf>
    <xf numFmtId="185" fontId="27" fillId="0" borderId="15" xfId="0" applyNumberFormat="1" applyFont="1" applyBorder="1" applyAlignment="1">
      <alignment/>
    </xf>
    <xf numFmtId="185" fontId="28" fillId="0" borderId="15" xfId="0" applyNumberFormat="1" applyFont="1" applyBorder="1" applyAlignment="1">
      <alignment/>
    </xf>
    <xf numFmtId="4" fontId="27" fillId="0" borderId="15" xfId="0" applyNumberFormat="1" applyFont="1" applyBorder="1" applyAlignment="1">
      <alignment/>
    </xf>
    <xf numFmtId="4" fontId="28" fillId="0" borderId="15" xfId="0" applyNumberFormat="1" applyFont="1" applyBorder="1" applyAlignment="1">
      <alignment/>
    </xf>
    <xf numFmtId="185" fontId="28" fillId="0" borderId="29" xfId="0" applyNumberFormat="1" applyFont="1" applyBorder="1" applyAlignment="1">
      <alignment/>
    </xf>
    <xf numFmtId="185" fontId="28" fillId="0" borderId="30" xfId="0" applyNumberFormat="1" applyFont="1" applyBorder="1" applyAlignment="1">
      <alignment/>
    </xf>
    <xf numFmtId="185" fontId="28" fillId="0" borderId="25" xfId="0" applyNumberFormat="1" applyFont="1" applyBorder="1" applyAlignment="1">
      <alignment/>
    </xf>
    <xf numFmtId="185" fontId="27" fillId="0" borderId="25" xfId="0" applyNumberFormat="1" applyFont="1" applyBorder="1" applyAlignment="1">
      <alignment/>
    </xf>
    <xf numFmtId="185" fontId="28" fillId="0" borderId="12" xfId="0" applyNumberFormat="1" applyFont="1" applyBorder="1" applyAlignment="1">
      <alignment/>
    </xf>
    <xf numFmtId="185" fontId="28" fillId="0" borderId="18" xfId="0" applyNumberFormat="1" applyFont="1" applyBorder="1" applyAlignment="1">
      <alignment/>
    </xf>
    <xf numFmtId="185" fontId="27" fillId="0" borderId="10" xfId="0" applyNumberFormat="1" applyFont="1" applyBorder="1" applyAlignment="1">
      <alignment/>
    </xf>
    <xf numFmtId="0" fontId="29" fillId="2" borderId="31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185" fontId="27" fillId="0" borderId="33" xfId="0" applyNumberFormat="1" applyFont="1" applyBorder="1" applyAlignment="1">
      <alignment/>
    </xf>
    <xf numFmtId="185" fontId="27" fillId="0" borderId="34" xfId="0" applyNumberFormat="1" applyFont="1" applyBorder="1" applyAlignment="1">
      <alignment/>
    </xf>
    <xf numFmtId="185" fontId="28" fillId="0" borderId="34" xfId="0" applyNumberFormat="1" applyFont="1" applyBorder="1" applyAlignment="1">
      <alignment/>
    </xf>
    <xf numFmtId="185" fontId="27" fillId="0" borderId="35" xfId="0" applyNumberFormat="1" applyFont="1" applyBorder="1" applyAlignment="1">
      <alignment/>
    </xf>
    <xf numFmtId="185" fontId="27" fillId="0" borderId="19" xfId="0" applyNumberFormat="1" applyFont="1" applyBorder="1" applyAlignment="1">
      <alignment/>
    </xf>
    <xf numFmtId="185" fontId="28" fillId="0" borderId="31" xfId="0" applyNumberFormat="1" applyFont="1" applyBorder="1" applyAlignment="1">
      <alignment/>
    </xf>
    <xf numFmtId="185" fontId="28" fillId="0" borderId="36" xfId="0" applyNumberFormat="1" applyFont="1" applyBorder="1" applyAlignment="1">
      <alignment/>
    </xf>
    <xf numFmtId="185" fontId="27" fillId="0" borderId="36" xfId="0" applyNumberFormat="1" applyFont="1" applyBorder="1" applyAlignment="1">
      <alignment/>
    </xf>
    <xf numFmtId="185" fontId="28" fillId="0" borderId="37" xfId="0" applyNumberFormat="1" applyFont="1" applyBorder="1" applyAlignment="1">
      <alignment/>
    </xf>
    <xf numFmtId="185" fontId="28" fillId="0" borderId="35" xfId="0" applyNumberFormat="1" applyFont="1" applyBorder="1" applyAlignment="1">
      <alignment/>
    </xf>
    <xf numFmtId="185" fontId="27" fillId="0" borderId="32" xfId="0" applyNumberFormat="1" applyFont="1" applyBorder="1" applyAlignment="1">
      <alignment/>
    </xf>
    <xf numFmtId="185" fontId="27" fillId="0" borderId="35" xfId="0" applyNumberFormat="1" applyFont="1" applyBorder="1" applyAlignment="1">
      <alignment horizontal="right"/>
    </xf>
    <xf numFmtId="185" fontId="27" fillId="0" borderId="38" xfId="0" applyNumberFormat="1" applyFont="1" applyBorder="1" applyAlignment="1">
      <alignment horizontal="right"/>
    </xf>
    <xf numFmtId="180" fontId="28" fillId="2" borderId="34" xfId="0" applyNumberFormat="1" applyFont="1" applyFill="1" applyBorder="1" applyAlignment="1">
      <alignment horizontal="right"/>
    </xf>
    <xf numFmtId="180" fontId="28" fillId="2" borderId="6" xfId="0" applyNumberFormat="1" applyFont="1" applyFill="1" applyBorder="1" applyAlignment="1">
      <alignment horizontal="right"/>
    </xf>
    <xf numFmtId="180" fontId="28" fillId="2" borderId="39" xfId="0" applyNumberFormat="1" applyFont="1" applyFill="1" applyBorder="1" applyAlignment="1">
      <alignment horizontal="right"/>
    </xf>
    <xf numFmtId="180" fontId="28" fillId="2" borderId="23" xfId="0" applyNumberFormat="1" applyFont="1" applyFill="1" applyBorder="1" applyAlignment="1">
      <alignment horizontal="right"/>
    </xf>
    <xf numFmtId="0" fontId="17" fillId="2" borderId="40" xfId="0" applyFont="1" applyFill="1" applyBorder="1" applyAlignment="1">
      <alignment horizontal="center" vertical="center"/>
    </xf>
    <xf numFmtId="1" fontId="18" fillId="0" borderId="41" xfId="0" applyNumberFormat="1" applyFont="1" applyBorder="1" applyAlignment="1">
      <alignment wrapText="1"/>
    </xf>
    <xf numFmtId="1" fontId="19" fillId="0" borderId="42" xfId="0" applyNumberFormat="1" applyFont="1" applyBorder="1" applyAlignment="1">
      <alignment wrapText="1"/>
    </xf>
    <xf numFmtId="1" fontId="34" fillId="0" borderId="41" xfId="0" applyNumberFormat="1" applyFont="1" applyBorder="1" applyAlignment="1">
      <alignment vertical="top" wrapText="1"/>
    </xf>
    <xf numFmtId="1" fontId="19" fillId="0" borderId="43" xfId="0" applyNumberFormat="1" applyFont="1" applyBorder="1" applyAlignment="1">
      <alignment horizontal="center" wrapText="1"/>
    </xf>
    <xf numFmtId="1" fontId="19" fillId="0" borderId="42" xfId="0" applyNumberFormat="1" applyFont="1" applyBorder="1" applyAlignment="1">
      <alignment wrapText="1"/>
    </xf>
    <xf numFmtId="1" fontId="18" fillId="0" borderId="44" xfId="0" applyNumberFormat="1" applyFont="1" applyBorder="1" applyAlignment="1">
      <alignment vertical="top" wrapText="1"/>
    </xf>
    <xf numFmtId="0" fontId="35" fillId="0" borderId="41" xfId="0" applyNumberFormat="1" applyFont="1" applyBorder="1" applyAlignment="1">
      <alignment vertical="top" wrapText="1"/>
    </xf>
    <xf numFmtId="1" fontId="26" fillId="0" borderId="40" xfId="0" applyNumberFormat="1" applyFont="1" applyBorder="1" applyAlignment="1">
      <alignment horizontal="center" wrapText="1"/>
    </xf>
    <xf numFmtId="185" fontId="28" fillId="2" borderId="34" xfId="0" applyNumberFormat="1" applyFont="1" applyFill="1" applyBorder="1" applyAlignment="1">
      <alignment/>
    </xf>
    <xf numFmtId="187" fontId="21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186" fontId="0" fillId="0" borderId="0" xfId="0" applyNumberFormat="1" applyAlignment="1">
      <alignment/>
    </xf>
    <xf numFmtId="185" fontId="20" fillId="0" borderId="0" xfId="0" applyNumberFormat="1" applyFont="1" applyAlignment="1">
      <alignment/>
    </xf>
    <xf numFmtId="1" fontId="8" fillId="0" borderId="45" xfId="0" applyNumberFormat="1" applyFont="1" applyBorder="1" applyAlignment="1">
      <alignment wrapText="1"/>
    </xf>
    <xf numFmtId="185" fontId="41" fillId="0" borderId="0" xfId="0" applyNumberFormat="1" applyFont="1" applyAlignment="1">
      <alignment/>
    </xf>
    <xf numFmtId="185" fontId="42" fillId="0" borderId="0" xfId="0" applyNumberFormat="1" applyFont="1" applyAlignment="1">
      <alignment/>
    </xf>
    <xf numFmtId="186" fontId="43" fillId="0" borderId="0" xfId="0" applyNumberFormat="1" applyFont="1" applyAlignment="1">
      <alignment/>
    </xf>
    <xf numFmtId="180" fontId="4" fillId="0" borderId="0" xfId="0" applyNumberFormat="1" applyFont="1" applyAlignment="1">
      <alignment horizontal="center"/>
    </xf>
    <xf numFmtId="186" fontId="10" fillId="0" borderId="0" xfId="0" applyNumberFormat="1" applyFont="1" applyAlignment="1">
      <alignment/>
    </xf>
    <xf numFmtId="186" fontId="22" fillId="0" borderId="0" xfId="0" applyNumberFormat="1" applyFont="1" applyAlignment="1">
      <alignment/>
    </xf>
    <xf numFmtId="1" fontId="18" fillId="0" borderId="41" xfId="0" applyNumberFormat="1" applyFont="1" applyBorder="1" applyAlignment="1">
      <alignment vertical="top" wrapText="1"/>
    </xf>
    <xf numFmtId="1" fontId="34" fillId="2" borderId="43" xfId="0" applyNumberFormat="1" applyFont="1" applyFill="1" applyBorder="1" applyAlignment="1">
      <alignment vertical="top" wrapText="1"/>
    </xf>
    <xf numFmtId="185" fontId="15" fillId="0" borderId="34" xfId="0" applyNumberFormat="1" applyFont="1" applyBorder="1" applyAlignment="1">
      <alignment/>
    </xf>
    <xf numFmtId="1" fontId="19" fillId="0" borderId="41" xfId="0" applyNumberFormat="1" applyFont="1" applyBorder="1" applyAlignment="1">
      <alignment wrapText="1"/>
    </xf>
    <xf numFmtId="1" fontId="18" fillId="0" borderId="44" xfId="0" applyNumberFormat="1" applyFont="1" applyBorder="1" applyAlignment="1">
      <alignment vertical="top" wrapText="1"/>
    </xf>
    <xf numFmtId="1" fontId="18" fillId="0" borderId="41" xfId="0" applyNumberFormat="1" applyFont="1" applyBorder="1" applyAlignment="1">
      <alignment wrapText="1"/>
    </xf>
    <xf numFmtId="186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right"/>
    </xf>
    <xf numFmtId="1" fontId="19" fillId="0" borderId="44" xfId="0" applyNumberFormat="1" applyFont="1" applyBorder="1" applyAlignment="1">
      <alignment horizontal="left" wrapText="1"/>
    </xf>
    <xf numFmtId="185" fontId="27" fillId="0" borderId="4" xfId="0" applyNumberFormat="1" applyFont="1" applyBorder="1" applyAlignment="1">
      <alignment/>
    </xf>
    <xf numFmtId="1" fontId="19" fillId="0" borderId="41" xfId="0" applyNumberFormat="1" applyFont="1" applyBorder="1" applyAlignment="1">
      <alignment vertical="top" wrapText="1"/>
    </xf>
    <xf numFmtId="185" fontId="48" fillId="0" borderId="34" xfId="0" applyNumberFormat="1" applyFont="1" applyBorder="1" applyAlignment="1">
      <alignment/>
    </xf>
    <xf numFmtId="185" fontId="48" fillId="0" borderId="5" xfId="0" applyNumberFormat="1" applyFont="1" applyBorder="1" applyAlignment="1">
      <alignment/>
    </xf>
    <xf numFmtId="185" fontId="48" fillId="0" borderId="6" xfId="0" applyNumberFormat="1" applyFont="1" applyBorder="1" applyAlignment="1">
      <alignment/>
    </xf>
    <xf numFmtId="1" fontId="18" fillId="2" borderId="46" xfId="0" applyNumberFormat="1" applyFont="1" applyFill="1" applyBorder="1" applyAlignment="1">
      <alignment vertical="top" wrapText="1"/>
    </xf>
    <xf numFmtId="185" fontId="28" fillId="0" borderId="17" xfId="0" applyNumberFormat="1" applyFont="1" applyBorder="1" applyAlignment="1">
      <alignment/>
    </xf>
    <xf numFmtId="1" fontId="34" fillId="2" borderId="41" xfId="0" applyNumberFormat="1" applyFont="1" applyFill="1" applyBorder="1" applyAlignment="1">
      <alignment vertical="top" wrapText="1"/>
    </xf>
    <xf numFmtId="185" fontId="28" fillId="2" borderId="6" xfId="0" applyNumberFormat="1" applyFont="1" applyFill="1" applyBorder="1" applyAlignment="1">
      <alignment/>
    </xf>
    <xf numFmtId="1" fontId="18" fillId="0" borderId="47" xfId="0" applyNumberFormat="1" applyFont="1" applyBorder="1" applyAlignment="1">
      <alignment vertical="top" wrapText="1"/>
    </xf>
    <xf numFmtId="185" fontId="28" fillId="0" borderId="37" xfId="0" applyNumberFormat="1" applyFont="1" applyBorder="1" applyAlignment="1">
      <alignment/>
    </xf>
    <xf numFmtId="185" fontId="28" fillId="0" borderId="3" xfId="0" applyNumberFormat="1" applyFont="1" applyBorder="1" applyAlignment="1">
      <alignment/>
    </xf>
    <xf numFmtId="185" fontId="28" fillId="0" borderId="8" xfId="0" applyNumberFormat="1" applyFont="1" applyBorder="1" applyAlignment="1">
      <alignment/>
    </xf>
    <xf numFmtId="1" fontId="18" fillId="0" borderId="43" xfId="0" applyNumberFormat="1" applyFont="1" applyBorder="1" applyAlignment="1">
      <alignment wrapText="1"/>
    </xf>
    <xf numFmtId="185" fontId="28" fillId="2" borderId="36" xfId="0" applyNumberFormat="1" applyFont="1" applyFill="1" applyBorder="1" applyAlignment="1">
      <alignment/>
    </xf>
    <xf numFmtId="185" fontId="28" fillId="0" borderId="21" xfId="0" applyNumberFormat="1" applyFont="1" applyBorder="1" applyAlignment="1">
      <alignment/>
    </xf>
    <xf numFmtId="185" fontId="28" fillId="0" borderId="22" xfId="0" applyNumberFormat="1" applyFont="1" applyBorder="1" applyAlignment="1">
      <alignment/>
    </xf>
    <xf numFmtId="1" fontId="18" fillId="0" borderId="47" xfId="0" applyNumberFormat="1" applyFont="1" applyBorder="1" applyAlignment="1">
      <alignment wrapText="1"/>
    </xf>
    <xf numFmtId="185" fontId="28" fillId="2" borderId="34" xfId="0" applyNumberFormat="1" applyFont="1" applyFill="1" applyBorder="1" applyAlignment="1">
      <alignment/>
    </xf>
    <xf numFmtId="185" fontId="28" fillId="0" borderId="5" xfId="0" applyNumberFormat="1" applyFont="1" applyBorder="1" applyAlignment="1">
      <alignment/>
    </xf>
    <xf numFmtId="185" fontId="28" fillId="0" borderId="6" xfId="0" applyNumberFormat="1" applyFont="1" applyBorder="1" applyAlignment="1">
      <alignment/>
    </xf>
    <xf numFmtId="1" fontId="18" fillId="0" borderId="41" xfId="0" applyNumberFormat="1" applyFont="1" applyBorder="1" applyAlignment="1">
      <alignment vertical="top" wrapText="1"/>
    </xf>
    <xf numFmtId="185" fontId="28" fillId="0" borderId="34" xfId="0" applyNumberFormat="1" applyFont="1" applyBorder="1" applyAlignment="1">
      <alignment/>
    </xf>
    <xf numFmtId="1" fontId="49" fillId="2" borderId="41" xfId="0" applyNumberFormat="1" applyFont="1" applyFill="1" applyBorder="1" applyAlignment="1">
      <alignment vertical="top" wrapText="1"/>
    </xf>
    <xf numFmtId="185" fontId="27" fillId="0" borderId="34" xfId="0" applyNumberFormat="1" applyFont="1" applyBorder="1" applyAlignment="1">
      <alignment horizontal="center"/>
    </xf>
    <xf numFmtId="185" fontId="27" fillId="0" borderId="5" xfId="0" applyNumberFormat="1" applyFont="1" applyBorder="1" applyAlignment="1">
      <alignment horizontal="center"/>
    </xf>
    <xf numFmtId="185" fontId="27" fillId="0" borderId="6" xfId="0" applyNumberFormat="1" applyFont="1" applyBorder="1" applyAlignment="1">
      <alignment horizontal="center"/>
    </xf>
    <xf numFmtId="185" fontId="28" fillId="2" borderId="34" xfId="0" applyNumberFormat="1" applyFont="1" applyFill="1" applyBorder="1" applyAlignment="1">
      <alignment horizontal="center"/>
    </xf>
    <xf numFmtId="185" fontId="28" fillId="2" borderId="5" xfId="0" applyNumberFormat="1" applyFont="1" applyFill="1" applyBorder="1" applyAlignment="1">
      <alignment horizontal="center"/>
    </xf>
    <xf numFmtId="185" fontId="28" fillId="2" borderId="6" xfId="0" applyNumberFormat="1" applyFont="1" applyFill="1" applyBorder="1" applyAlignment="1">
      <alignment horizontal="center"/>
    </xf>
    <xf numFmtId="1" fontId="34" fillId="2" borderId="48" xfId="0" applyNumberFormat="1" applyFont="1" applyFill="1" applyBorder="1" applyAlignment="1">
      <alignment vertical="top" wrapText="1"/>
    </xf>
    <xf numFmtId="185" fontId="28" fillId="2" borderId="39" xfId="0" applyNumberFormat="1" applyFont="1" applyFill="1" applyBorder="1" applyAlignment="1">
      <alignment horizontal="center"/>
    </xf>
    <xf numFmtId="185" fontId="28" fillId="2" borderId="49" xfId="0" applyNumberFormat="1" applyFont="1" applyFill="1" applyBorder="1" applyAlignment="1">
      <alignment horizontal="center"/>
    </xf>
    <xf numFmtId="185" fontId="28" fillId="2" borderId="23" xfId="0" applyNumberFormat="1" applyFont="1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9" fillId="2" borderId="5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1" fontId="17" fillId="0" borderId="52" xfId="0" applyNumberFormat="1" applyFont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2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29" fillId="2" borderId="37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75" zoomScaleNormal="75" zoomScaleSheetLayoutView="55" workbookViewId="0" topLeftCell="A1">
      <selection activeCell="A16" sqref="A16"/>
    </sheetView>
  </sheetViews>
  <sheetFormatPr defaultColWidth="9.00390625" defaultRowHeight="12.75"/>
  <cols>
    <col min="1" max="1" width="52.875" style="1" customWidth="1"/>
    <col min="2" max="2" width="21.875" style="0" customWidth="1"/>
    <col min="3" max="3" width="20.125" style="0" customWidth="1"/>
    <col min="4" max="4" width="18.25390625" style="0" customWidth="1"/>
    <col min="5" max="5" width="24.00390625" style="0" customWidth="1"/>
    <col min="7" max="7" width="10.375" style="0" bestFit="1" customWidth="1"/>
    <col min="8" max="8" width="9.875" style="0" bestFit="1" customWidth="1"/>
  </cols>
  <sheetData>
    <row r="1" spans="1:5" ht="32.25" customHeight="1">
      <c r="A1" s="192" t="s">
        <v>69</v>
      </c>
      <c r="B1" s="192"/>
      <c r="C1" s="192"/>
      <c r="D1" s="192"/>
      <c r="E1" s="192"/>
    </row>
    <row r="2" spans="1:5" ht="30" customHeight="1">
      <c r="A2" s="192" t="s">
        <v>1</v>
      </c>
      <c r="B2" s="192"/>
      <c r="C2" s="192"/>
      <c r="D2" s="192"/>
      <c r="E2" s="192"/>
    </row>
    <row r="3" spans="1:8" ht="30" customHeight="1">
      <c r="A3" s="192" t="s">
        <v>135</v>
      </c>
      <c r="B3" s="192"/>
      <c r="C3" s="192"/>
      <c r="D3" s="192"/>
      <c r="E3" s="192"/>
      <c r="F3" s="192"/>
      <c r="G3" s="192"/>
      <c r="H3" s="192"/>
    </row>
    <row r="4" spans="1:5" ht="21.75" customHeight="1" thickBot="1">
      <c r="A4" s="82" t="s">
        <v>140</v>
      </c>
      <c r="C4" s="5"/>
      <c r="D4" s="7"/>
      <c r="E4" s="156" t="s">
        <v>134</v>
      </c>
    </row>
    <row r="5" spans="1:5" ht="51.75" customHeight="1">
      <c r="A5" s="202" t="s">
        <v>8</v>
      </c>
      <c r="B5" s="199" t="s">
        <v>117</v>
      </c>
      <c r="C5" s="205" t="s">
        <v>131</v>
      </c>
      <c r="D5" s="193" t="s">
        <v>132</v>
      </c>
      <c r="E5" s="196" t="s">
        <v>133</v>
      </c>
    </row>
    <row r="6" spans="1:5" ht="18.75" customHeight="1">
      <c r="A6" s="203"/>
      <c r="B6" s="200"/>
      <c r="C6" s="194"/>
      <c r="D6" s="194"/>
      <c r="E6" s="197"/>
    </row>
    <row r="7" spans="1:5" ht="39" customHeight="1" thickBot="1">
      <c r="A7" s="204"/>
      <c r="B7" s="201"/>
      <c r="C7" s="206"/>
      <c r="D7" s="195"/>
      <c r="E7" s="198"/>
    </row>
    <row r="8" spans="1:5" ht="22.5" customHeight="1" thickBot="1">
      <c r="A8" s="23">
        <v>1</v>
      </c>
      <c r="B8" s="24">
        <v>2</v>
      </c>
      <c r="C8" s="2">
        <v>3</v>
      </c>
      <c r="D8" s="2">
        <v>4</v>
      </c>
      <c r="E8" s="6">
        <v>5</v>
      </c>
    </row>
    <row r="9" spans="1:5" ht="31.5" customHeight="1">
      <c r="A9" s="25" t="s">
        <v>11</v>
      </c>
      <c r="B9" s="29">
        <v>170406.4</v>
      </c>
      <c r="C9" s="8">
        <v>175922.03</v>
      </c>
      <c r="D9" s="8">
        <f>C9/B9*100</f>
        <v>103.2367504976339</v>
      </c>
      <c r="E9" s="21">
        <f aca="true" t="shared" si="0" ref="E9:E27">C9-B9</f>
        <v>5515.630000000005</v>
      </c>
    </row>
    <row r="10" spans="1:5" ht="60" customHeight="1">
      <c r="A10" s="27" t="s">
        <v>12</v>
      </c>
      <c r="B10" s="29">
        <v>260</v>
      </c>
      <c r="C10" s="9">
        <v>204.915</v>
      </c>
      <c r="D10" s="10">
        <f>C10/B10*100</f>
        <v>78.81346153846154</v>
      </c>
      <c r="E10" s="20">
        <f t="shared" si="0"/>
        <v>-55.08500000000001</v>
      </c>
    </row>
    <row r="11" spans="1:5" ht="21.75" customHeight="1">
      <c r="A11" s="28" t="s">
        <v>13</v>
      </c>
      <c r="B11" s="29">
        <v>22815.811</v>
      </c>
      <c r="C11" s="9">
        <v>23505.16</v>
      </c>
      <c r="D11" s="10">
        <f>C11/B11*100</f>
        <v>103.02136531548231</v>
      </c>
      <c r="E11" s="20">
        <f t="shared" si="0"/>
        <v>689.3489999999983</v>
      </c>
    </row>
    <row r="12" spans="1:5" ht="33" customHeight="1">
      <c r="A12" s="28" t="s">
        <v>14</v>
      </c>
      <c r="B12" s="29">
        <v>9.17</v>
      </c>
      <c r="C12" s="10">
        <v>8.809</v>
      </c>
      <c r="D12" s="10">
        <f>C12/B12*100</f>
        <v>96.06324972737185</v>
      </c>
      <c r="E12" s="20">
        <f t="shared" si="0"/>
        <v>-0.36100000000000065</v>
      </c>
    </row>
    <row r="13" spans="1:5" ht="56.25" customHeight="1">
      <c r="A13" s="28" t="s">
        <v>15</v>
      </c>
      <c r="B13" s="29">
        <v>10500</v>
      </c>
      <c r="C13" s="10">
        <v>11000.34</v>
      </c>
      <c r="D13" s="10">
        <f>C13/B13*100</f>
        <v>104.76514285714286</v>
      </c>
      <c r="E13" s="20">
        <f t="shared" si="0"/>
        <v>500.34000000000015</v>
      </c>
    </row>
    <row r="14" spans="1:5" ht="33" customHeight="1" hidden="1">
      <c r="A14" s="28" t="s">
        <v>97</v>
      </c>
      <c r="B14" s="29"/>
      <c r="C14" s="10"/>
      <c r="D14" s="10"/>
      <c r="E14" s="20">
        <f t="shared" si="0"/>
        <v>0</v>
      </c>
    </row>
    <row r="15" spans="1:5" ht="38.25" customHeight="1">
      <c r="A15" s="28" t="s">
        <v>16</v>
      </c>
      <c r="B15" s="29">
        <v>270</v>
      </c>
      <c r="C15" s="10">
        <v>315.881</v>
      </c>
      <c r="D15" s="10">
        <f>C15/B15*100</f>
        <v>116.99296296296295</v>
      </c>
      <c r="E15" s="20">
        <f t="shared" si="0"/>
        <v>45.88099999999997</v>
      </c>
    </row>
    <row r="16" spans="1:5" ht="40.5" customHeight="1">
      <c r="A16" s="28" t="s">
        <v>17</v>
      </c>
      <c r="B16" s="29">
        <v>1097.2</v>
      </c>
      <c r="C16" s="9">
        <v>837.963</v>
      </c>
      <c r="D16" s="10">
        <f>C16/B16*100</f>
        <v>76.37285818446955</v>
      </c>
      <c r="E16" s="20">
        <f t="shared" si="0"/>
        <v>-259.2370000000001</v>
      </c>
    </row>
    <row r="17" spans="1:5" ht="28.5" customHeight="1">
      <c r="A17" s="28" t="s">
        <v>27</v>
      </c>
      <c r="B17" s="29">
        <v>300</v>
      </c>
      <c r="C17" s="10">
        <f>C18+C19+C20+C21</f>
        <v>293.63106</v>
      </c>
      <c r="D17" s="10">
        <f>C17/B17*100</f>
        <v>97.87701999999999</v>
      </c>
      <c r="E17" s="20">
        <f t="shared" si="0"/>
        <v>-6.368940000000009</v>
      </c>
    </row>
    <row r="18" spans="1:5" ht="21.75" customHeight="1">
      <c r="A18" s="28" t="s">
        <v>94</v>
      </c>
      <c r="B18" s="29"/>
      <c r="C18" s="10">
        <v>4.76</v>
      </c>
      <c r="D18" s="10"/>
      <c r="E18" s="20">
        <f t="shared" si="0"/>
        <v>4.76</v>
      </c>
    </row>
    <row r="19" spans="1:5" ht="27" customHeight="1">
      <c r="A19" s="28" t="s">
        <v>92</v>
      </c>
      <c r="B19" s="29"/>
      <c r="C19" s="10">
        <v>6.6538</v>
      </c>
      <c r="D19" s="10"/>
      <c r="E19" s="20">
        <f t="shared" si="0"/>
        <v>6.6538</v>
      </c>
    </row>
    <row r="20" spans="1:5" ht="40.5" customHeight="1">
      <c r="A20" s="28" t="s">
        <v>65</v>
      </c>
      <c r="B20" s="29"/>
      <c r="C20" s="10">
        <v>70.54726</v>
      </c>
      <c r="D20" s="10"/>
      <c r="E20" s="20">
        <f t="shared" si="0"/>
        <v>70.54726</v>
      </c>
    </row>
    <row r="21" spans="1:5" ht="42" customHeight="1" thickBot="1">
      <c r="A21" s="142" t="s">
        <v>66</v>
      </c>
      <c r="B21" s="78"/>
      <c r="C21" s="9">
        <v>211.67</v>
      </c>
      <c r="D21" s="9"/>
      <c r="E21" s="21">
        <f t="shared" si="0"/>
        <v>211.67</v>
      </c>
    </row>
    <row r="22" spans="1:5" ht="30" customHeight="1" thickBot="1">
      <c r="A22" s="30" t="s">
        <v>9</v>
      </c>
      <c r="B22" s="31">
        <f>SUM(B9:B17)</f>
        <v>205658.58100000003</v>
      </c>
      <c r="C22" s="11">
        <f>SUM(C9:C17)+0.03</f>
        <v>212088.75906</v>
      </c>
      <c r="D22" s="11">
        <f aca="true" t="shared" si="1" ref="D22:D27">C22/B22*100</f>
        <v>103.12662765090263</v>
      </c>
      <c r="E22" s="12">
        <f t="shared" si="0"/>
        <v>6430.1780599999765</v>
      </c>
    </row>
    <row r="23" spans="1:5" ht="30.75" customHeight="1">
      <c r="A23" s="79" t="s">
        <v>45</v>
      </c>
      <c r="B23" s="29">
        <v>262307.1</v>
      </c>
      <c r="C23" s="51">
        <v>262307.1</v>
      </c>
      <c r="D23" s="9">
        <f t="shared" si="1"/>
        <v>100</v>
      </c>
      <c r="E23" s="21">
        <f t="shared" si="0"/>
        <v>0</v>
      </c>
    </row>
    <row r="24" spans="1:5" ht="51.75" customHeight="1">
      <c r="A24" s="79" t="s">
        <v>74</v>
      </c>
      <c r="B24" s="151">
        <v>69897.2</v>
      </c>
      <c r="C24" s="52">
        <v>69897.2</v>
      </c>
      <c r="D24" s="10">
        <f t="shared" si="1"/>
        <v>100</v>
      </c>
      <c r="E24" s="20">
        <f t="shared" si="0"/>
        <v>0</v>
      </c>
    </row>
    <row r="25" spans="1:5" ht="54" customHeight="1" thickBot="1">
      <c r="A25" s="86" t="s">
        <v>127</v>
      </c>
      <c r="B25" s="87">
        <v>3648.1</v>
      </c>
      <c r="C25" s="88">
        <v>3648.1</v>
      </c>
      <c r="D25" s="89">
        <f t="shared" si="1"/>
        <v>100</v>
      </c>
      <c r="E25" s="90">
        <f t="shared" si="0"/>
        <v>0</v>
      </c>
    </row>
    <row r="26" spans="1:5" ht="31.5" customHeight="1" thickBot="1">
      <c r="A26" s="73" t="s">
        <v>18</v>
      </c>
      <c r="B26" s="74">
        <f>SUM(B22:B25)</f>
        <v>541510.9809999999</v>
      </c>
      <c r="C26" s="75">
        <f>SUM(C22:C25)</f>
        <v>547941.15906</v>
      </c>
      <c r="D26" s="75">
        <f t="shared" si="1"/>
        <v>101.18745109251996</v>
      </c>
      <c r="E26" s="76">
        <f t="shared" si="0"/>
        <v>6430.178060000064</v>
      </c>
    </row>
    <row r="27" spans="1:8" ht="48" customHeight="1" thickBot="1">
      <c r="A27" s="32" t="s">
        <v>20</v>
      </c>
      <c r="B27" s="33">
        <f>SUM(B29:B45)</f>
        <v>707583.8429999999</v>
      </c>
      <c r="C27" s="53">
        <f>SUM(C29:C45)</f>
        <v>687700.66</v>
      </c>
      <c r="D27" s="15">
        <f t="shared" si="1"/>
        <v>97.18998911624388</v>
      </c>
      <c r="E27" s="77">
        <f t="shared" si="0"/>
        <v>-19883.182999999844</v>
      </c>
      <c r="G27" s="47" t="e">
        <f>#REF!-150194.3</f>
        <v>#REF!</v>
      </c>
      <c r="H27" s="3"/>
    </row>
    <row r="28" spans="1:5" ht="21" customHeight="1">
      <c r="A28" s="34" t="s">
        <v>21</v>
      </c>
      <c r="B28" s="26"/>
      <c r="C28" s="8"/>
      <c r="D28" s="8"/>
      <c r="E28" s="22"/>
    </row>
    <row r="29" spans="1:7" ht="82.5" customHeight="1">
      <c r="A29" s="79" t="s">
        <v>36</v>
      </c>
      <c r="B29" s="29">
        <v>599424.194</v>
      </c>
      <c r="C29" s="36">
        <v>599416.68</v>
      </c>
      <c r="D29" s="9">
        <f aca="true" t="shared" si="2" ref="D29:D46">C29/B29*100</f>
        <v>99.99874646367711</v>
      </c>
      <c r="E29" s="21">
        <f aca="true" t="shared" si="3" ref="E29:E48">C29-B29</f>
        <v>-7.513999999966472</v>
      </c>
      <c r="G29" s="47"/>
    </row>
    <row r="30" spans="1:5" ht="168.75" customHeight="1" hidden="1">
      <c r="A30" s="80" t="s">
        <v>37</v>
      </c>
      <c r="B30" s="29"/>
      <c r="C30" s="37"/>
      <c r="D30" s="10" t="e">
        <f t="shared" si="2"/>
        <v>#DIV/0!</v>
      </c>
      <c r="E30" s="20">
        <f t="shared" si="3"/>
        <v>0</v>
      </c>
    </row>
    <row r="31" spans="1:5" ht="99" customHeight="1">
      <c r="A31" s="80" t="s">
        <v>38</v>
      </c>
      <c r="B31" s="29">
        <v>28381.5</v>
      </c>
      <c r="C31" s="29">
        <v>24466.086</v>
      </c>
      <c r="D31" s="10">
        <f t="shared" si="2"/>
        <v>86.20434437926113</v>
      </c>
      <c r="E31" s="20">
        <f t="shared" si="3"/>
        <v>-3915.4140000000007</v>
      </c>
    </row>
    <row r="32" spans="1:7" ht="189" customHeight="1">
      <c r="A32" s="79" t="s">
        <v>39</v>
      </c>
      <c r="B32" s="29">
        <v>31360</v>
      </c>
      <c r="C32" s="29">
        <v>23067.822</v>
      </c>
      <c r="D32" s="9">
        <f t="shared" si="2"/>
        <v>73.55810586734694</v>
      </c>
      <c r="E32" s="21">
        <f t="shared" si="3"/>
        <v>-8292.178</v>
      </c>
      <c r="G32" s="47"/>
    </row>
    <row r="33" spans="1:5" ht="81" customHeight="1">
      <c r="A33" s="81" t="s">
        <v>64</v>
      </c>
      <c r="B33" s="29">
        <v>27933.4</v>
      </c>
      <c r="C33" s="36">
        <v>27922.867</v>
      </c>
      <c r="D33" s="9">
        <f t="shared" si="2"/>
        <v>99.96229245276264</v>
      </c>
      <c r="E33" s="21">
        <f t="shared" si="3"/>
        <v>-10.533000000003085</v>
      </c>
    </row>
    <row r="34" spans="1:5" ht="86.25" customHeight="1">
      <c r="A34" s="81" t="s">
        <v>141</v>
      </c>
      <c r="B34" s="29">
        <v>6957.5</v>
      </c>
      <c r="C34" s="36">
        <v>2199.697</v>
      </c>
      <c r="D34" s="9">
        <f t="shared" si="2"/>
        <v>31.61619834710744</v>
      </c>
      <c r="E34" s="21">
        <f t="shared" si="3"/>
        <v>-4757.803</v>
      </c>
    </row>
    <row r="35" spans="1:5" ht="103.5" customHeight="1">
      <c r="A35" s="80" t="s">
        <v>40</v>
      </c>
      <c r="B35" s="29">
        <v>7580.1</v>
      </c>
      <c r="C35" s="36">
        <v>5076.777</v>
      </c>
      <c r="D35" s="9">
        <f t="shared" si="2"/>
        <v>66.97506629200142</v>
      </c>
      <c r="E35" s="21">
        <f t="shared" si="3"/>
        <v>-2503.3230000000003</v>
      </c>
    </row>
    <row r="36" spans="1:5" ht="48.75" customHeight="1" hidden="1">
      <c r="A36" s="80" t="s">
        <v>75</v>
      </c>
      <c r="B36" s="29"/>
      <c r="C36" s="37"/>
      <c r="D36" s="10" t="e">
        <f t="shared" si="2"/>
        <v>#DIV/0!</v>
      </c>
      <c r="E36" s="20">
        <f t="shared" si="3"/>
        <v>0</v>
      </c>
    </row>
    <row r="37" spans="1:5" ht="144" customHeight="1">
      <c r="A37" s="80" t="s">
        <v>41</v>
      </c>
      <c r="B37" s="29">
        <v>4720.749</v>
      </c>
      <c r="C37" s="37">
        <v>4475.411</v>
      </c>
      <c r="D37" s="10">
        <f t="shared" si="2"/>
        <v>94.80298571264856</v>
      </c>
      <c r="E37" s="20">
        <f t="shared" si="3"/>
        <v>-245.33799999999974</v>
      </c>
    </row>
    <row r="38" spans="1:5" ht="75.75" customHeight="1" hidden="1">
      <c r="A38" s="80" t="s">
        <v>35</v>
      </c>
      <c r="B38" s="29"/>
      <c r="C38" s="38"/>
      <c r="D38" s="9" t="e">
        <f t="shared" si="2"/>
        <v>#DIV/0!</v>
      </c>
      <c r="E38" s="21">
        <f t="shared" si="3"/>
        <v>0</v>
      </c>
    </row>
    <row r="39" spans="1:5" ht="65.25" customHeight="1">
      <c r="A39" s="80" t="s">
        <v>115</v>
      </c>
      <c r="B39" s="29">
        <v>985.7</v>
      </c>
      <c r="C39" s="39">
        <v>836.946</v>
      </c>
      <c r="D39" s="10">
        <f t="shared" si="2"/>
        <v>84.90879577964898</v>
      </c>
      <c r="E39" s="20">
        <f t="shared" si="3"/>
        <v>-148.75400000000002</v>
      </c>
    </row>
    <row r="40" spans="1:5" ht="63.75" customHeight="1" hidden="1">
      <c r="A40" s="80" t="s">
        <v>34</v>
      </c>
      <c r="B40" s="29"/>
      <c r="C40" s="39"/>
      <c r="D40" s="10" t="e">
        <f t="shared" si="2"/>
        <v>#DIV/0!</v>
      </c>
      <c r="E40" s="20">
        <f t="shared" si="3"/>
        <v>0</v>
      </c>
    </row>
    <row r="41" spans="1:5" ht="45.75" customHeight="1" hidden="1">
      <c r="A41" s="80" t="s">
        <v>42</v>
      </c>
      <c r="B41" s="29"/>
      <c r="C41" s="39"/>
      <c r="D41" s="10" t="e">
        <f t="shared" si="2"/>
        <v>#DIV/0!</v>
      </c>
      <c r="E41" s="20">
        <f t="shared" si="3"/>
        <v>0</v>
      </c>
    </row>
    <row r="42" spans="1:5" ht="41.25" customHeight="1" hidden="1">
      <c r="A42" s="80" t="s">
        <v>43</v>
      </c>
      <c r="B42" s="29"/>
      <c r="C42" s="39"/>
      <c r="D42" s="10" t="e">
        <f t="shared" si="2"/>
        <v>#DIV/0!</v>
      </c>
      <c r="E42" s="20">
        <f t="shared" si="3"/>
        <v>0</v>
      </c>
    </row>
    <row r="43" spans="1:5" ht="45" customHeight="1" hidden="1">
      <c r="A43" s="80" t="s">
        <v>44</v>
      </c>
      <c r="B43" s="29"/>
      <c r="C43" s="29"/>
      <c r="D43" s="10" t="e">
        <f t="shared" si="2"/>
        <v>#DIV/0!</v>
      </c>
      <c r="E43" s="20">
        <f t="shared" si="3"/>
        <v>0</v>
      </c>
    </row>
    <row r="44" spans="1:5" ht="60.75" customHeight="1" hidden="1">
      <c r="A44" s="80" t="s">
        <v>77</v>
      </c>
      <c r="B44" s="29"/>
      <c r="C44" s="29"/>
      <c r="D44" s="10" t="e">
        <f t="shared" si="2"/>
        <v>#DIV/0!</v>
      </c>
      <c r="E44" s="20">
        <f t="shared" si="3"/>
        <v>0</v>
      </c>
    </row>
    <row r="45" spans="1:5" ht="66.75" customHeight="1">
      <c r="A45" s="80" t="s">
        <v>116</v>
      </c>
      <c r="B45" s="29">
        <v>240.7</v>
      </c>
      <c r="C45" s="29">
        <v>238.374</v>
      </c>
      <c r="D45" s="10">
        <f t="shared" si="2"/>
        <v>99.03365184877441</v>
      </c>
      <c r="E45" s="20">
        <f t="shared" si="3"/>
        <v>-2.3259999999999934</v>
      </c>
    </row>
    <row r="46" spans="1:5" ht="34.5" customHeight="1">
      <c r="A46" s="80" t="s">
        <v>110</v>
      </c>
      <c r="B46" s="29">
        <v>1.23</v>
      </c>
      <c r="C46" s="29">
        <v>1.23</v>
      </c>
      <c r="D46" s="10">
        <f t="shared" si="2"/>
        <v>100</v>
      </c>
      <c r="E46" s="20">
        <f t="shared" si="3"/>
        <v>0</v>
      </c>
    </row>
    <row r="47" spans="1:5" ht="41.25" customHeight="1" thickBot="1">
      <c r="A47" s="94" t="s">
        <v>93</v>
      </c>
      <c r="B47" s="54">
        <v>3831</v>
      </c>
      <c r="C47" s="54">
        <v>3831</v>
      </c>
      <c r="D47" s="55">
        <f>C47/B47*100</f>
        <v>100</v>
      </c>
      <c r="E47" s="56">
        <f t="shared" si="3"/>
        <v>0</v>
      </c>
    </row>
    <row r="48" spans="1:5" ht="28.5" customHeight="1" thickBot="1">
      <c r="A48" s="35" t="s">
        <v>10</v>
      </c>
      <c r="B48" s="33">
        <f>B26+B27+B47+B46</f>
        <v>1252927.0539999998</v>
      </c>
      <c r="C48" s="33">
        <f>C26+C27+C47+C46</f>
        <v>1239474.04906</v>
      </c>
      <c r="D48" s="15">
        <f>C48/B48*100</f>
        <v>98.92627388824828</v>
      </c>
      <c r="E48" s="77">
        <f t="shared" si="3"/>
        <v>-13453.004939999664</v>
      </c>
    </row>
    <row r="49" ht="26.25" customHeight="1">
      <c r="B49" s="47"/>
    </row>
    <row r="50" spans="1:3" ht="38.25" customHeight="1">
      <c r="A50" s="3"/>
      <c r="B50" s="57"/>
      <c r="C50" s="47"/>
    </row>
    <row r="51" spans="2:3" ht="35.25" customHeight="1">
      <c r="B51" s="14"/>
      <c r="C51" s="14"/>
    </row>
    <row r="52" spans="2:3" ht="24.75" customHeight="1">
      <c r="B52" s="13"/>
      <c r="C52" s="16"/>
    </row>
    <row r="53" spans="2:3" ht="12.75">
      <c r="B53" s="47"/>
      <c r="C53" s="47"/>
    </row>
  </sheetData>
  <mergeCells count="9">
    <mergeCell ref="F3:H3"/>
    <mergeCell ref="D5:D7"/>
    <mergeCell ref="E5:E7"/>
    <mergeCell ref="A1:E1"/>
    <mergeCell ref="A2:E2"/>
    <mergeCell ref="A3:E3"/>
    <mergeCell ref="B5:B7"/>
    <mergeCell ref="A5:A7"/>
    <mergeCell ref="C5:C7"/>
  </mergeCells>
  <printOptions horizontalCentered="1"/>
  <pageMargins left="0.7874015748031497" right="0.5905511811023623" top="0.4330708661417323" bottom="0.4724409448818898" header="0.1968503937007874" footer="0.1968503937007874"/>
  <pageSetup horizontalDpi="600" verticalDpi="600" orientation="portrait" paperSize="9" scale="59" r:id="rId1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showZeros="0" zoomScale="50" zoomScaleNormal="50" zoomScaleSheetLayoutView="25" workbookViewId="0" topLeftCell="A1">
      <pane ySplit="6" topLeftCell="BM22" activePane="bottomLeft" state="frozen"/>
      <selection pane="topLeft" activeCell="A1" sqref="A1"/>
      <selection pane="bottomLeft" activeCell="A3" sqref="A3:H3"/>
    </sheetView>
  </sheetViews>
  <sheetFormatPr defaultColWidth="9.00390625" defaultRowHeight="12.75"/>
  <cols>
    <col min="1" max="1" width="49.25390625" style="1" customWidth="1"/>
    <col min="2" max="2" width="31.625" style="0" customWidth="1"/>
    <col min="3" max="3" width="34.875" style="0" customWidth="1"/>
    <col min="4" max="4" width="32.00390625" style="0" customWidth="1"/>
    <col min="5" max="5" width="22.75390625" style="0" customWidth="1"/>
    <col min="6" max="6" width="23.625" style="0" customWidth="1"/>
    <col min="7" max="7" width="28.125" style="0" customWidth="1"/>
    <col min="8" max="8" width="27.00390625" style="0" customWidth="1"/>
  </cols>
  <sheetData>
    <row r="1" spans="1:8" ht="31.5" customHeight="1">
      <c r="A1" s="212" t="s">
        <v>67</v>
      </c>
      <c r="B1" s="212"/>
      <c r="C1" s="212"/>
      <c r="D1" s="212"/>
      <c r="E1" s="212"/>
      <c r="F1" s="212"/>
      <c r="G1" s="212"/>
      <c r="H1" s="212"/>
    </row>
    <row r="2" spans="1:8" ht="42.75" customHeight="1">
      <c r="A2" s="213" t="s">
        <v>1</v>
      </c>
      <c r="B2" s="213"/>
      <c r="C2" s="213"/>
      <c r="D2" s="213"/>
      <c r="E2" s="213"/>
      <c r="F2" s="213"/>
      <c r="G2" s="213"/>
      <c r="H2" s="213"/>
    </row>
    <row r="3" spans="1:8" ht="44.25" customHeight="1">
      <c r="A3" s="213" t="s">
        <v>135</v>
      </c>
      <c r="B3" s="213"/>
      <c r="C3" s="213"/>
      <c r="D3" s="213"/>
      <c r="E3" s="213"/>
      <c r="F3" s="213"/>
      <c r="G3" s="213"/>
      <c r="H3" s="213"/>
    </row>
    <row r="4" spans="1:8" ht="32.25" customHeight="1" thickBot="1">
      <c r="A4" s="207" t="s">
        <v>140</v>
      </c>
      <c r="B4" s="207"/>
      <c r="C4" s="146"/>
      <c r="D4" s="146"/>
      <c r="E4" s="4"/>
      <c r="F4" s="4"/>
      <c r="G4" s="155"/>
      <c r="H4" s="19" t="s">
        <v>7</v>
      </c>
    </row>
    <row r="5" spans="1:8" ht="23.25" customHeight="1">
      <c r="A5" s="218" t="s">
        <v>0</v>
      </c>
      <c r="B5" s="214" t="s">
        <v>117</v>
      </c>
      <c r="C5" s="220" t="s">
        <v>136</v>
      </c>
      <c r="D5" s="216" t="s">
        <v>137</v>
      </c>
      <c r="E5" s="208" t="s">
        <v>30</v>
      </c>
      <c r="F5" s="209"/>
      <c r="G5" s="210" t="s">
        <v>31</v>
      </c>
      <c r="H5" s="211"/>
    </row>
    <row r="6" spans="1:8" ht="219.75" customHeight="1" thickBot="1">
      <c r="A6" s="219"/>
      <c r="B6" s="215"/>
      <c r="C6" s="221"/>
      <c r="D6" s="217"/>
      <c r="E6" s="108" t="s">
        <v>138</v>
      </c>
      <c r="F6" s="109" t="s">
        <v>32</v>
      </c>
      <c r="G6" s="108" t="s">
        <v>138</v>
      </c>
      <c r="H6" s="72" t="s">
        <v>32</v>
      </c>
    </row>
    <row r="7" spans="1:8" ht="32.25" customHeight="1" thickBot="1">
      <c r="A7" s="128">
        <v>1</v>
      </c>
      <c r="B7" s="110">
        <v>2</v>
      </c>
      <c r="C7" s="17">
        <v>3</v>
      </c>
      <c r="D7" s="18">
        <v>4</v>
      </c>
      <c r="E7" s="110">
        <v>5</v>
      </c>
      <c r="F7" s="18">
        <v>6</v>
      </c>
      <c r="G7" s="95">
        <v>7</v>
      </c>
      <c r="H7" s="18">
        <v>8</v>
      </c>
    </row>
    <row r="8" spans="1:8" ht="46.5" customHeight="1">
      <c r="A8" s="157" t="s">
        <v>22</v>
      </c>
      <c r="B8" s="111">
        <v>5726.27</v>
      </c>
      <c r="C8" s="158">
        <v>5720.485</v>
      </c>
      <c r="D8" s="58">
        <v>5720.485</v>
      </c>
      <c r="E8" s="111">
        <f>C8/B8*100</f>
        <v>99.89897437598995</v>
      </c>
      <c r="F8" s="58">
        <f aca="true" t="shared" si="0" ref="F8:F39">D8/B8*100</f>
        <v>99.89897437598995</v>
      </c>
      <c r="G8" s="96">
        <f>C8-B8</f>
        <v>-5.785000000000764</v>
      </c>
      <c r="H8" s="58">
        <f aca="true" t="shared" si="1" ref="H8:H39">D8-B8</f>
        <v>-5.785000000000764</v>
      </c>
    </row>
    <row r="9" spans="1:8" ht="47.25" customHeight="1">
      <c r="A9" s="152" t="s">
        <v>2</v>
      </c>
      <c r="B9" s="112">
        <v>133081.748</v>
      </c>
      <c r="C9" s="59">
        <v>130222.389</v>
      </c>
      <c r="D9" s="60">
        <v>128995.19</v>
      </c>
      <c r="E9" s="112">
        <f aca="true" t="shared" si="2" ref="E9:E72">C9/B9*100</f>
        <v>97.85142662839085</v>
      </c>
      <c r="F9" s="60">
        <f t="shared" si="0"/>
        <v>96.92928740310805</v>
      </c>
      <c r="G9" s="97">
        <f aca="true" t="shared" si="3" ref="G9:G72">C9-B9</f>
        <v>-2859.3589999999967</v>
      </c>
      <c r="H9" s="60">
        <f t="shared" si="1"/>
        <v>-4086.55799999999</v>
      </c>
    </row>
    <row r="10" spans="1:8" ht="47.25" customHeight="1">
      <c r="A10" s="152" t="s">
        <v>3</v>
      </c>
      <c r="B10" s="112">
        <v>239887.536</v>
      </c>
      <c r="C10" s="59">
        <v>234348.85</v>
      </c>
      <c r="D10" s="60">
        <v>233018.622</v>
      </c>
      <c r="E10" s="112">
        <f t="shared" si="2"/>
        <v>97.69113223123023</v>
      </c>
      <c r="F10" s="60">
        <f t="shared" si="0"/>
        <v>97.13661071578143</v>
      </c>
      <c r="G10" s="97">
        <f t="shared" si="3"/>
        <v>-5538.685999999987</v>
      </c>
      <c r="H10" s="60">
        <f t="shared" si="1"/>
        <v>-6868.91399999999</v>
      </c>
    </row>
    <row r="11" spans="1:8" ht="95.25" customHeight="1">
      <c r="A11" s="152" t="s">
        <v>33</v>
      </c>
      <c r="B11" s="112">
        <v>39820.144</v>
      </c>
      <c r="C11" s="59">
        <v>38910.1255</v>
      </c>
      <c r="D11" s="60">
        <v>38828.812</v>
      </c>
      <c r="E11" s="112">
        <f t="shared" si="2"/>
        <v>97.7146780282864</v>
      </c>
      <c r="F11" s="60">
        <f t="shared" si="0"/>
        <v>97.51047610475743</v>
      </c>
      <c r="G11" s="97">
        <f t="shared" si="3"/>
        <v>-910.0184999999983</v>
      </c>
      <c r="H11" s="60">
        <f t="shared" si="1"/>
        <v>-991.3320000000022</v>
      </c>
    </row>
    <row r="12" spans="1:8" ht="115.5" customHeight="1" hidden="1">
      <c r="A12" s="152" t="s">
        <v>68</v>
      </c>
      <c r="B12" s="112"/>
      <c r="C12" s="59"/>
      <c r="D12" s="60"/>
      <c r="E12" s="112" t="e">
        <f t="shared" si="2"/>
        <v>#DIV/0!</v>
      </c>
      <c r="F12" s="60" t="e">
        <f t="shared" si="0"/>
        <v>#DIV/0!</v>
      </c>
      <c r="G12" s="97">
        <f t="shared" si="3"/>
        <v>0</v>
      </c>
      <c r="H12" s="60">
        <f t="shared" si="1"/>
        <v>0</v>
      </c>
    </row>
    <row r="13" spans="1:8" ht="168" customHeight="1" hidden="1">
      <c r="A13" s="153" t="s">
        <v>107</v>
      </c>
      <c r="B13" s="113">
        <v>27.912</v>
      </c>
      <c r="C13" s="61"/>
      <c r="D13" s="62"/>
      <c r="E13" s="113">
        <f t="shared" si="2"/>
        <v>0</v>
      </c>
      <c r="F13" s="62">
        <f t="shared" si="0"/>
        <v>0</v>
      </c>
      <c r="G13" s="98">
        <f t="shared" si="3"/>
        <v>-27.912</v>
      </c>
      <c r="H13" s="62">
        <f t="shared" si="1"/>
        <v>-27.912</v>
      </c>
    </row>
    <row r="14" spans="1:8" ht="48" customHeight="1">
      <c r="A14" s="152" t="s">
        <v>19</v>
      </c>
      <c r="B14" s="112">
        <v>27667.121</v>
      </c>
      <c r="C14" s="59">
        <v>27219.831</v>
      </c>
      <c r="D14" s="60">
        <v>27178.52</v>
      </c>
      <c r="E14" s="112">
        <f t="shared" si="2"/>
        <v>98.38331570530956</v>
      </c>
      <c r="F14" s="60">
        <f t="shared" si="0"/>
        <v>98.23400128983425</v>
      </c>
      <c r="G14" s="97">
        <f t="shared" si="3"/>
        <v>-447.2900000000009</v>
      </c>
      <c r="H14" s="60">
        <f t="shared" si="1"/>
        <v>-488.60099999999875</v>
      </c>
    </row>
    <row r="15" spans="1:8" ht="63" customHeight="1">
      <c r="A15" s="152" t="s">
        <v>49</v>
      </c>
      <c r="B15" s="112">
        <f>B17+B16</f>
        <v>350</v>
      </c>
      <c r="C15" s="59">
        <f>C17+C16</f>
        <v>330.568</v>
      </c>
      <c r="D15" s="60">
        <f>D17+D16</f>
        <v>305.01398</v>
      </c>
      <c r="E15" s="112">
        <f t="shared" si="2"/>
        <v>94.448</v>
      </c>
      <c r="F15" s="60">
        <f t="shared" si="0"/>
        <v>87.14685142857142</v>
      </c>
      <c r="G15" s="97">
        <f t="shared" si="3"/>
        <v>-19.432000000000016</v>
      </c>
      <c r="H15" s="60">
        <f t="shared" si="1"/>
        <v>-44.986019999999996</v>
      </c>
    </row>
    <row r="16" spans="1:8" ht="108" customHeight="1">
      <c r="A16" s="129" t="s">
        <v>88</v>
      </c>
      <c r="B16" s="113">
        <v>250</v>
      </c>
      <c r="C16" s="61">
        <v>230.569</v>
      </c>
      <c r="D16" s="62">
        <f>62+143.015</f>
        <v>205.015</v>
      </c>
      <c r="E16" s="113">
        <f t="shared" si="2"/>
        <v>92.2276</v>
      </c>
      <c r="F16" s="62">
        <f t="shared" si="0"/>
        <v>82.00599999999999</v>
      </c>
      <c r="G16" s="98">
        <f t="shared" si="3"/>
        <v>-19.43100000000001</v>
      </c>
      <c r="H16" s="62">
        <f t="shared" si="1"/>
        <v>-44.985000000000014</v>
      </c>
    </row>
    <row r="17" spans="1:8" ht="193.5" customHeight="1">
      <c r="A17" s="149" t="s">
        <v>98</v>
      </c>
      <c r="B17" s="113">
        <v>100</v>
      </c>
      <c r="C17" s="61">
        <v>99.999</v>
      </c>
      <c r="D17" s="62">
        <v>99.99898</v>
      </c>
      <c r="E17" s="113">
        <f t="shared" si="2"/>
        <v>99.999</v>
      </c>
      <c r="F17" s="62">
        <f t="shared" si="0"/>
        <v>99.99898</v>
      </c>
      <c r="G17" s="98">
        <f t="shared" si="3"/>
        <v>-0.0010000000000047748</v>
      </c>
      <c r="H17" s="62">
        <f t="shared" si="1"/>
        <v>-0.0010199999999969123</v>
      </c>
    </row>
    <row r="18" spans="1:8" ht="61.5" customHeight="1">
      <c r="A18" s="152" t="s">
        <v>4</v>
      </c>
      <c r="B18" s="112">
        <v>12139.394</v>
      </c>
      <c r="C18" s="59">
        <v>12038.039</v>
      </c>
      <c r="D18" s="60">
        <v>11831.34</v>
      </c>
      <c r="E18" s="112">
        <f t="shared" si="2"/>
        <v>99.16507364370906</v>
      </c>
      <c r="F18" s="60">
        <f t="shared" si="0"/>
        <v>97.46236097123135</v>
      </c>
      <c r="G18" s="97">
        <f t="shared" si="3"/>
        <v>-101.35499999999956</v>
      </c>
      <c r="H18" s="60">
        <f t="shared" si="1"/>
        <v>-308.0540000000001</v>
      </c>
    </row>
    <row r="19" spans="1:8" ht="58.5" customHeight="1" hidden="1">
      <c r="A19" s="152" t="s">
        <v>48</v>
      </c>
      <c r="B19" s="112">
        <f>SUM(B20:B21)</f>
        <v>0</v>
      </c>
      <c r="C19" s="59">
        <f>SUM(C20:C21)</f>
        <v>0</v>
      </c>
      <c r="D19" s="60">
        <f>SUM(D20:D21)</f>
        <v>0</v>
      </c>
      <c r="E19" s="112" t="e">
        <f t="shared" si="2"/>
        <v>#DIV/0!</v>
      </c>
      <c r="F19" s="60" t="e">
        <f t="shared" si="0"/>
        <v>#DIV/0!</v>
      </c>
      <c r="G19" s="97">
        <f t="shared" si="3"/>
        <v>0</v>
      </c>
      <c r="H19" s="60">
        <f t="shared" si="1"/>
        <v>0</v>
      </c>
    </row>
    <row r="20" spans="1:8" ht="52.5" customHeight="1" hidden="1">
      <c r="A20" s="149" t="s">
        <v>46</v>
      </c>
      <c r="B20" s="113"/>
      <c r="C20" s="61">
        <v>0</v>
      </c>
      <c r="D20" s="62">
        <v>0</v>
      </c>
      <c r="E20" s="113" t="e">
        <f t="shared" si="2"/>
        <v>#DIV/0!</v>
      </c>
      <c r="F20" s="62" t="e">
        <f t="shared" si="0"/>
        <v>#DIV/0!</v>
      </c>
      <c r="G20" s="98">
        <f t="shared" si="3"/>
        <v>0</v>
      </c>
      <c r="H20" s="62">
        <f t="shared" si="1"/>
        <v>0</v>
      </c>
    </row>
    <row r="21" spans="1:8" ht="166.5" customHeight="1" hidden="1">
      <c r="A21" s="149" t="s">
        <v>47</v>
      </c>
      <c r="B21" s="113"/>
      <c r="C21" s="61"/>
      <c r="D21" s="62"/>
      <c r="E21" s="113" t="e">
        <f t="shared" si="2"/>
        <v>#DIV/0!</v>
      </c>
      <c r="F21" s="62" t="e">
        <f t="shared" si="0"/>
        <v>#DIV/0!</v>
      </c>
      <c r="G21" s="100">
        <f t="shared" si="3"/>
        <v>0</v>
      </c>
      <c r="H21" s="83">
        <f t="shared" si="1"/>
        <v>0</v>
      </c>
    </row>
    <row r="22" spans="1:8" ht="118.5" customHeight="1">
      <c r="A22" s="159" t="s">
        <v>50</v>
      </c>
      <c r="B22" s="112">
        <f>SUM(B23:B23)</f>
        <v>129.5</v>
      </c>
      <c r="C22" s="59">
        <f>SUM(C23:C23)</f>
        <v>129.5</v>
      </c>
      <c r="D22" s="60">
        <f>SUM(D23:D23)</f>
        <v>60.37</v>
      </c>
      <c r="E22" s="112">
        <f t="shared" si="2"/>
        <v>100</v>
      </c>
      <c r="F22" s="60">
        <f t="shared" si="0"/>
        <v>46.61776061776062</v>
      </c>
      <c r="G22" s="97">
        <f t="shared" si="3"/>
        <v>0</v>
      </c>
      <c r="H22" s="60">
        <f t="shared" si="1"/>
        <v>-69.13</v>
      </c>
    </row>
    <row r="23" spans="1:8" ht="144" customHeight="1">
      <c r="A23" s="149" t="s">
        <v>71</v>
      </c>
      <c r="B23" s="113">
        <v>129.5</v>
      </c>
      <c r="C23" s="61">
        <v>129.5</v>
      </c>
      <c r="D23" s="62">
        <v>60.37</v>
      </c>
      <c r="E23" s="113">
        <f t="shared" si="2"/>
        <v>100</v>
      </c>
      <c r="F23" s="62">
        <f t="shared" si="0"/>
        <v>46.61776061776062</v>
      </c>
      <c r="G23" s="98">
        <f t="shared" si="3"/>
        <v>0</v>
      </c>
      <c r="H23" s="62">
        <f t="shared" si="1"/>
        <v>-69.13</v>
      </c>
    </row>
    <row r="24" spans="1:9" ht="102" customHeight="1">
      <c r="A24" s="152" t="s">
        <v>51</v>
      </c>
      <c r="B24" s="160">
        <f>SUM(B25:B30)</f>
        <v>1831.6</v>
      </c>
      <c r="C24" s="161">
        <f>SUM(C25:C30)</f>
        <v>1737.234</v>
      </c>
      <c r="D24" s="162">
        <f>SUM(D25:D30)</f>
        <v>1677.15832</v>
      </c>
      <c r="E24" s="112">
        <f t="shared" si="2"/>
        <v>94.84789255295915</v>
      </c>
      <c r="F24" s="60">
        <f t="shared" si="0"/>
        <v>91.56793623061805</v>
      </c>
      <c r="G24" s="97">
        <f t="shared" si="3"/>
        <v>-94.36599999999999</v>
      </c>
      <c r="H24" s="60">
        <f t="shared" si="1"/>
        <v>-154.4416799999999</v>
      </c>
      <c r="I24" s="140"/>
    </row>
    <row r="25" spans="1:8" ht="148.5" customHeight="1">
      <c r="A25" s="149" t="s">
        <v>119</v>
      </c>
      <c r="B25" s="113">
        <v>240</v>
      </c>
      <c r="C25" s="61">
        <v>237.25</v>
      </c>
      <c r="D25" s="62">
        <v>207.17394</v>
      </c>
      <c r="E25" s="113">
        <f t="shared" si="2"/>
        <v>98.85416666666667</v>
      </c>
      <c r="F25" s="62">
        <f t="shared" si="0"/>
        <v>86.322475</v>
      </c>
      <c r="G25" s="100">
        <f t="shared" si="3"/>
        <v>-2.75</v>
      </c>
      <c r="H25" s="62">
        <f t="shared" si="1"/>
        <v>-32.82606000000001</v>
      </c>
    </row>
    <row r="26" spans="1:8" ht="136.5" customHeight="1">
      <c r="A26" s="149" t="s">
        <v>112</v>
      </c>
      <c r="B26" s="113">
        <v>125</v>
      </c>
      <c r="C26" s="61">
        <v>113.57</v>
      </c>
      <c r="D26" s="62">
        <v>113.57038</v>
      </c>
      <c r="E26" s="113">
        <f t="shared" si="2"/>
        <v>90.856</v>
      </c>
      <c r="F26" s="62">
        <f t="shared" si="0"/>
        <v>90.856304</v>
      </c>
      <c r="G26" s="98">
        <f t="shared" si="3"/>
        <v>-11.430000000000007</v>
      </c>
      <c r="H26" s="62">
        <f t="shared" si="1"/>
        <v>-11.42962</v>
      </c>
    </row>
    <row r="27" spans="1:8" ht="168" customHeight="1">
      <c r="A27" s="149" t="s">
        <v>126</v>
      </c>
      <c r="B27" s="113">
        <v>106.6</v>
      </c>
      <c r="C27" s="61">
        <v>57.464</v>
      </c>
      <c r="D27" s="62">
        <f>8.564+48.9</f>
        <v>57.464</v>
      </c>
      <c r="E27" s="113">
        <f t="shared" si="2"/>
        <v>53.906191369606006</v>
      </c>
      <c r="F27" s="62">
        <f t="shared" si="0"/>
        <v>53.906191369606006</v>
      </c>
      <c r="G27" s="98">
        <f t="shared" si="3"/>
        <v>-49.135999999999996</v>
      </c>
      <c r="H27" s="62">
        <f t="shared" si="1"/>
        <v>-49.135999999999996</v>
      </c>
    </row>
    <row r="28" spans="1:8" ht="222" customHeight="1">
      <c r="A28" s="149" t="s">
        <v>113</v>
      </c>
      <c r="B28" s="113">
        <f>1100+100</f>
        <v>1200</v>
      </c>
      <c r="C28" s="61">
        <v>1168.95</v>
      </c>
      <c r="D28" s="62">
        <v>1168.95</v>
      </c>
      <c r="E28" s="113">
        <f t="shared" si="2"/>
        <v>97.41250000000001</v>
      </c>
      <c r="F28" s="62">
        <f t="shared" si="0"/>
        <v>97.41250000000001</v>
      </c>
      <c r="G28" s="98">
        <f t="shared" si="3"/>
        <v>-31.049999999999955</v>
      </c>
      <c r="H28" s="62">
        <f t="shared" si="1"/>
        <v>-31.049999999999955</v>
      </c>
    </row>
    <row r="29" spans="1:8" ht="112.5" customHeight="1" hidden="1">
      <c r="A29" s="149" t="s">
        <v>89</v>
      </c>
      <c r="B29" s="113"/>
      <c r="C29" s="61"/>
      <c r="D29" s="62"/>
      <c r="E29" s="113" t="e">
        <f t="shared" si="2"/>
        <v>#DIV/0!</v>
      </c>
      <c r="F29" s="62" t="e">
        <f t="shared" si="0"/>
        <v>#DIV/0!</v>
      </c>
      <c r="G29" s="98">
        <f t="shared" si="3"/>
        <v>0</v>
      </c>
      <c r="H29" s="62">
        <f t="shared" si="1"/>
        <v>0</v>
      </c>
    </row>
    <row r="30" spans="1:8" ht="139.5" customHeight="1">
      <c r="A30" s="149" t="s">
        <v>90</v>
      </c>
      <c r="B30" s="113">
        <v>160</v>
      </c>
      <c r="C30" s="61">
        <v>160</v>
      </c>
      <c r="D30" s="62">
        <v>130</v>
      </c>
      <c r="E30" s="113">
        <f t="shared" si="2"/>
        <v>100</v>
      </c>
      <c r="F30" s="62">
        <f t="shared" si="0"/>
        <v>81.25</v>
      </c>
      <c r="G30" s="98">
        <f t="shared" si="3"/>
        <v>0</v>
      </c>
      <c r="H30" s="62">
        <f t="shared" si="1"/>
        <v>-30</v>
      </c>
    </row>
    <row r="31" spans="1:8" ht="144.75" customHeight="1">
      <c r="A31" s="152" t="s">
        <v>52</v>
      </c>
      <c r="B31" s="112">
        <f>B32+B33</f>
        <v>866.2</v>
      </c>
      <c r="C31" s="59">
        <f>C32+C33</f>
        <v>866.2</v>
      </c>
      <c r="D31" s="60">
        <f>D32+D33</f>
        <v>866.2</v>
      </c>
      <c r="E31" s="112">
        <f t="shared" si="2"/>
        <v>100</v>
      </c>
      <c r="F31" s="60">
        <f t="shared" si="0"/>
        <v>100</v>
      </c>
      <c r="G31" s="99">
        <f t="shared" si="3"/>
        <v>0</v>
      </c>
      <c r="H31" s="85">
        <f t="shared" si="1"/>
        <v>0</v>
      </c>
    </row>
    <row r="32" spans="1:8" ht="140.25" customHeight="1">
      <c r="A32" s="149" t="s">
        <v>53</v>
      </c>
      <c r="B32" s="113">
        <v>786.2</v>
      </c>
      <c r="C32" s="61">
        <v>786.2</v>
      </c>
      <c r="D32" s="62">
        <v>786.2</v>
      </c>
      <c r="E32" s="113">
        <f t="shared" si="2"/>
        <v>100</v>
      </c>
      <c r="F32" s="62">
        <f t="shared" si="0"/>
        <v>100</v>
      </c>
      <c r="G32" s="100">
        <f t="shared" si="3"/>
        <v>0</v>
      </c>
      <c r="H32" s="83">
        <f t="shared" si="1"/>
        <v>0</v>
      </c>
    </row>
    <row r="33" spans="1:8" ht="198.75" customHeight="1">
      <c r="A33" s="149" t="s">
        <v>120</v>
      </c>
      <c r="B33" s="113">
        <v>80</v>
      </c>
      <c r="C33" s="61">
        <v>80</v>
      </c>
      <c r="D33" s="62">
        <v>80</v>
      </c>
      <c r="E33" s="113">
        <f t="shared" si="2"/>
        <v>100</v>
      </c>
      <c r="F33" s="62">
        <f t="shared" si="0"/>
        <v>100</v>
      </c>
      <c r="G33" s="100">
        <f t="shared" si="3"/>
        <v>0</v>
      </c>
      <c r="H33" s="83">
        <f t="shared" si="1"/>
        <v>0</v>
      </c>
    </row>
    <row r="34" spans="1:8" ht="93.75" customHeight="1">
      <c r="A34" s="130" t="s">
        <v>28</v>
      </c>
      <c r="B34" s="114">
        <f>B35+B36+B37+B38</f>
        <v>1168.8</v>
      </c>
      <c r="C34" s="84">
        <f>C35+C37+C38+C36</f>
        <v>1114.742</v>
      </c>
      <c r="D34" s="115">
        <f>D35+D37+D38+D36</f>
        <v>1105.0505</v>
      </c>
      <c r="E34" s="114">
        <f t="shared" si="2"/>
        <v>95.3749144421629</v>
      </c>
      <c r="F34" s="115">
        <f t="shared" si="0"/>
        <v>94.54573066392882</v>
      </c>
      <c r="G34" s="96">
        <f t="shared" si="3"/>
        <v>-54.05799999999999</v>
      </c>
      <c r="H34" s="58">
        <f t="shared" si="1"/>
        <v>-63.7494999999999</v>
      </c>
    </row>
    <row r="35" spans="1:8" ht="45" customHeight="1">
      <c r="A35" s="129" t="s">
        <v>54</v>
      </c>
      <c r="B35" s="113">
        <v>51.5</v>
      </c>
      <c r="C35" s="61"/>
      <c r="D35" s="62"/>
      <c r="E35" s="113">
        <f t="shared" si="2"/>
        <v>0</v>
      </c>
      <c r="F35" s="62">
        <f t="shared" si="0"/>
        <v>0</v>
      </c>
      <c r="G35" s="98">
        <f t="shared" si="3"/>
        <v>-51.5</v>
      </c>
      <c r="H35" s="62">
        <f t="shared" si="1"/>
        <v>-51.5</v>
      </c>
    </row>
    <row r="36" spans="1:8" ht="225" customHeight="1">
      <c r="A36" s="163" t="s">
        <v>70</v>
      </c>
      <c r="B36" s="116">
        <v>49</v>
      </c>
      <c r="C36" s="164">
        <v>49</v>
      </c>
      <c r="D36" s="64">
        <v>49</v>
      </c>
      <c r="E36" s="116">
        <f t="shared" si="2"/>
        <v>100</v>
      </c>
      <c r="F36" s="64">
        <f t="shared" si="0"/>
        <v>100</v>
      </c>
      <c r="G36" s="101">
        <f t="shared" si="3"/>
        <v>0</v>
      </c>
      <c r="H36" s="64">
        <f t="shared" si="1"/>
        <v>0</v>
      </c>
    </row>
    <row r="37" spans="1:8" ht="189.75" customHeight="1">
      <c r="A37" s="163" t="s">
        <v>58</v>
      </c>
      <c r="B37" s="116">
        <v>130</v>
      </c>
      <c r="C37" s="164">
        <v>130</v>
      </c>
      <c r="D37" s="64">
        <v>130</v>
      </c>
      <c r="E37" s="116">
        <f t="shared" si="2"/>
        <v>100</v>
      </c>
      <c r="F37" s="64">
        <f t="shared" si="0"/>
        <v>100</v>
      </c>
      <c r="G37" s="101">
        <f t="shared" si="3"/>
        <v>0</v>
      </c>
      <c r="H37" s="64">
        <f t="shared" si="1"/>
        <v>0</v>
      </c>
    </row>
    <row r="38" spans="1:8" ht="43.5" customHeight="1">
      <c r="A38" s="129" t="s">
        <v>55</v>
      </c>
      <c r="B38" s="113">
        <f>SUM(B39:B48)</f>
        <v>938.3</v>
      </c>
      <c r="C38" s="61">
        <f>SUM(C39:C48)</f>
        <v>935.742</v>
      </c>
      <c r="D38" s="62">
        <f>D39+D40+D42+D47+D48+D43+D41+D44+D45</f>
        <v>926.0505</v>
      </c>
      <c r="E38" s="113">
        <f t="shared" si="2"/>
        <v>99.72737930299478</v>
      </c>
      <c r="F38" s="62">
        <f t="shared" si="0"/>
        <v>98.69450069274221</v>
      </c>
      <c r="G38" s="98">
        <f t="shared" si="3"/>
        <v>-2.5579999999999927</v>
      </c>
      <c r="H38" s="62">
        <f t="shared" si="1"/>
        <v>-12.249499999999898</v>
      </c>
    </row>
    <row r="39" spans="1:8" ht="112.5" customHeight="1">
      <c r="A39" s="131" t="s">
        <v>95</v>
      </c>
      <c r="B39" s="113">
        <v>462</v>
      </c>
      <c r="C39" s="61">
        <v>462</v>
      </c>
      <c r="D39" s="62">
        <v>462</v>
      </c>
      <c r="E39" s="113">
        <f t="shared" si="2"/>
        <v>100</v>
      </c>
      <c r="F39" s="62">
        <f t="shared" si="0"/>
        <v>100</v>
      </c>
      <c r="G39" s="98">
        <f t="shared" si="3"/>
        <v>0</v>
      </c>
      <c r="H39" s="62">
        <f t="shared" si="1"/>
        <v>0</v>
      </c>
    </row>
    <row r="40" spans="1:8" ht="172.5" customHeight="1" hidden="1">
      <c r="A40" s="131" t="s">
        <v>56</v>
      </c>
      <c r="B40" s="113"/>
      <c r="C40" s="61"/>
      <c r="D40" s="62"/>
      <c r="E40" s="113" t="e">
        <f t="shared" si="2"/>
        <v>#DIV/0!</v>
      </c>
      <c r="F40" s="62" t="e">
        <f aca="true" t="shared" si="4" ref="F40:F71">D40/B40*100</f>
        <v>#DIV/0!</v>
      </c>
      <c r="G40" s="98">
        <f t="shared" si="3"/>
        <v>0</v>
      </c>
      <c r="H40" s="62">
        <f aca="true" t="shared" si="5" ref="H40:H71">D40-B40</f>
        <v>0</v>
      </c>
    </row>
    <row r="41" spans="1:8" ht="60" customHeight="1" hidden="1">
      <c r="A41" s="131" t="s">
        <v>73</v>
      </c>
      <c r="B41" s="113"/>
      <c r="C41" s="61"/>
      <c r="D41" s="62"/>
      <c r="E41" s="113" t="e">
        <f t="shared" si="2"/>
        <v>#DIV/0!</v>
      </c>
      <c r="F41" s="62" t="e">
        <f t="shared" si="4"/>
        <v>#DIV/0!</v>
      </c>
      <c r="G41" s="98">
        <f t="shared" si="3"/>
        <v>0</v>
      </c>
      <c r="H41" s="62">
        <f t="shared" si="5"/>
        <v>0</v>
      </c>
    </row>
    <row r="42" spans="1:8" ht="94.5" customHeight="1">
      <c r="A42" s="131" t="s">
        <v>57</v>
      </c>
      <c r="B42" s="113">
        <v>270</v>
      </c>
      <c r="C42" s="61">
        <v>270</v>
      </c>
      <c r="D42" s="62">
        <v>269.9905</v>
      </c>
      <c r="E42" s="113">
        <f t="shared" si="2"/>
        <v>100</v>
      </c>
      <c r="F42" s="62">
        <f t="shared" si="4"/>
        <v>99.99648148148148</v>
      </c>
      <c r="G42" s="98">
        <f t="shared" si="3"/>
        <v>0</v>
      </c>
      <c r="H42" s="62">
        <f t="shared" si="5"/>
        <v>-0.009500000000002728</v>
      </c>
    </row>
    <row r="43" spans="1:8" ht="163.5" customHeight="1">
      <c r="A43" s="131" t="s">
        <v>122</v>
      </c>
      <c r="B43" s="113">
        <v>30</v>
      </c>
      <c r="C43" s="61">
        <v>30</v>
      </c>
      <c r="D43" s="62">
        <v>29</v>
      </c>
      <c r="E43" s="113">
        <f t="shared" si="2"/>
        <v>100</v>
      </c>
      <c r="F43" s="62">
        <f t="shared" si="4"/>
        <v>96.66666666666667</v>
      </c>
      <c r="G43" s="98">
        <f t="shared" si="3"/>
        <v>0</v>
      </c>
      <c r="H43" s="62">
        <f t="shared" si="5"/>
        <v>-1</v>
      </c>
    </row>
    <row r="44" spans="1:8" ht="90" customHeight="1" hidden="1">
      <c r="A44" s="131" t="s">
        <v>106</v>
      </c>
      <c r="B44" s="113"/>
      <c r="C44" s="61"/>
      <c r="D44" s="62"/>
      <c r="E44" s="113" t="e">
        <f t="shared" si="2"/>
        <v>#DIV/0!</v>
      </c>
      <c r="F44" s="62" t="e">
        <f t="shared" si="4"/>
        <v>#DIV/0!</v>
      </c>
      <c r="G44" s="98">
        <f t="shared" si="3"/>
        <v>0</v>
      </c>
      <c r="H44" s="62">
        <f t="shared" si="5"/>
        <v>0</v>
      </c>
    </row>
    <row r="45" spans="1:8" ht="117" customHeight="1" hidden="1">
      <c r="A45" s="131" t="s">
        <v>72</v>
      </c>
      <c r="B45" s="113"/>
      <c r="C45" s="61"/>
      <c r="D45" s="62"/>
      <c r="E45" s="113" t="e">
        <f t="shared" si="2"/>
        <v>#DIV/0!</v>
      </c>
      <c r="F45" s="62" t="e">
        <f t="shared" si="4"/>
        <v>#DIV/0!</v>
      </c>
      <c r="G45" s="98">
        <f t="shared" si="3"/>
        <v>0</v>
      </c>
      <c r="H45" s="62">
        <f t="shared" si="5"/>
        <v>0</v>
      </c>
    </row>
    <row r="46" spans="1:8" ht="108" customHeight="1" hidden="1">
      <c r="A46" s="131" t="s">
        <v>91</v>
      </c>
      <c r="B46" s="113"/>
      <c r="C46" s="61"/>
      <c r="D46" s="62"/>
      <c r="E46" s="113" t="e">
        <f t="shared" si="2"/>
        <v>#DIV/0!</v>
      </c>
      <c r="F46" s="62" t="e">
        <f t="shared" si="4"/>
        <v>#DIV/0!</v>
      </c>
      <c r="G46" s="98">
        <f t="shared" si="3"/>
        <v>0</v>
      </c>
      <c r="H46" s="62">
        <f t="shared" si="5"/>
        <v>0</v>
      </c>
    </row>
    <row r="47" spans="1:8" ht="169.5" customHeight="1">
      <c r="A47" s="165" t="s">
        <v>121</v>
      </c>
      <c r="B47" s="113">
        <f>139.3+35+2</f>
        <v>176.3</v>
      </c>
      <c r="C47" s="61">
        <v>173.742</v>
      </c>
      <c r="D47" s="166">
        <v>165.06</v>
      </c>
      <c r="E47" s="113">
        <f t="shared" si="2"/>
        <v>98.54906409529211</v>
      </c>
      <c r="F47" s="62">
        <f t="shared" si="4"/>
        <v>93.62450368689733</v>
      </c>
      <c r="G47" s="98">
        <f t="shared" si="3"/>
        <v>-2.558000000000021</v>
      </c>
      <c r="H47" s="62">
        <f t="shared" si="5"/>
        <v>-11.240000000000009</v>
      </c>
    </row>
    <row r="48" spans="1:8" ht="87" customHeight="1" hidden="1" thickBot="1">
      <c r="A48" s="150" t="s">
        <v>118</v>
      </c>
      <c r="B48" s="117"/>
      <c r="C48" s="92"/>
      <c r="D48" s="93"/>
      <c r="E48" s="117" t="e">
        <f t="shared" si="2"/>
        <v>#DIV/0!</v>
      </c>
      <c r="F48" s="93" t="e">
        <f t="shared" si="4"/>
        <v>#DIV/0!</v>
      </c>
      <c r="G48" s="103">
        <f t="shared" si="3"/>
        <v>0</v>
      </c>
      <c r="H48" s="93">
        <f t="shared" si="5"/>
        <v>0</v>
      </c>
    </row>
    <row r="49" spans="1:8" ht="50.25" customHeight="1" thickBot="1">
      <c r="A49" s="132" t="s">
        <v>5</v>
      </c>
      <c r="B49" s="118">
        <f>B8+B9+B10+B11+B14+B15+B18+B19+B22+B24+B31+B34+B12</f>
        <v>462668.31299999997</v>
      </c>
      <c r="C49" s="68">
        <f>C8+C9+C10+C11+C14+C15+C18+C19+C22+C24+C31+C34+C12</f>
        <v>452637.96350000007</v>
      </c>
      <c r="D49" s="69">
        <f>D8+D9+D10+D11+D14+D15+D18+D19+D22+D24+D31+D34+D12</f>
        <v>449586.76180000004</v>
      </c>
      <c r="E49" s="118">
        <f t="shared" si="2"/>
        <v>97.83206473878407</v>
      </c>
      <c r="F49" s="69">
        <f t="shared" si="4"/>
        <v>97.17258545000035</v>
      </c>
      <c r="G49" s="104">
        <f t="shared" si="3"/>
        <v>-10030.349499999895</v>
      </c>
      <c r="H49" s="69">
        <f t="shared" si="5"/>
        <v>-13081.551199999929</v>
      </c>
    </row>
    <row r="50" spans="1:8" ht="66.75" customHeight="1">
      <c r="A50" s="167" t="s">
        <v>29</v>
      </c>
      <c r="B50" s="168">
        <v>27553.6</v>
      </c>
      <c r="C50" s="169">
        <v>25685.648</v>
      </c>
      <c r="D50" s="170">
        <v>24716.241</v>
      </c>
      <c r="E50" s="119">
        <f t="shared" si="2"/>
        <v>93.22066082109053</v>
      </c>
      <c r="F50" s="91">
        <f t="shared" si="4"/>
        <v>89.70240186400326</v>
      </c>
      <c r="G50" s="105">
        <f t="shared" si="3"/>
        <v>-1867.9519999999975</v>
      </c>
      <c r="H50" s="91">
        <f t="shared" si="5"/>
        <v>-2837.3589999999967</v>
      </c>
    </row>
    <row r="51" spans="1:13" ht="168" customHeight="1" thickBot="1">
      <c r="A51" s="171" t="s">
        <v>86</v>
      </c>
      <c r="B51" s="172">
        <v>349</v>
      </c>
      <c r="C51" s="173">
        <v>349</v>
      </c>
      <c r="D51" s="174">
        <v>349</v>
      </c>
      <c r="E51" s="117">
        <f t="shared" si="2"/>
        <v>100</v>
      </c>
      <c r="F51" s="93">
        <f t="shared" si="4"/>
        <v>100</v>
      </c>
      <c r="G51" s="103">
        <f t="shared" si="3"/>
        <v>0</v>
      </c>
      <c r="H51" s="93">
        <f t="shared" si="5"/>
        <v>0</v>
      </c>
      <c r="M51" s="3"/>
    </row>
    <row r="52" spans="1:8" ht="47.25" customHeight="1" thickBot="1">
      <c r="A52" s="132" t="s">
        <v>87</v>
      </c>
      <c r="B52" s="118">
        <f>B51+B49+B50</f>
        <v>490570.91299999994</v>
      </c>
      <c r="C52" s="68">
        <f>C51+C49+C50</f>
        <v>478672.61150000006</v>
      </c>
      <c r="D52" s="69">
        <f>D51+D49+D50</f>
        <v>474652.0028</v>
      </c>
      <c r="E52" s="118">
        <f t="shared" si="2"/>
        <v>97.57460110563059</v>
      </c>
      <c r="F52" s="69">
        <f t="shared" si="4"/>
        <v>96.75502363100766</v>
      </c>
      <c r="G52" s="104">
        <f t="shared" si="3"/>
        <v>-11898.301499999885</v>
      </c>
      <c r="H52" s="69">
        <f t="shared" si="5"/>
        <v>-15918.910199999926</v>
      </c>
    </row>
    <row r="53" spans="1:8" ht="157.5" customHeight="1">
      <c r="A53" s="175" t="s">
        <v>76</v>
      </c>
      <c r="B53" s="168">
        <v>53049.371</v>
      </c>
      <c r="C53" s="169">
        <v>53049.371</v>
      </c>
      <c r="D53" s="170">
        <v>53049.371</v>
      </c>
      <c r="E53" s="119">
        <f t="shared" si="2"/>
        <v>100</v>
      </c>
      <c r="F53" s="91">
        <f t="shared" si="4"/>
        <v>100</v>
      </c>
      <c r="G53" s="105">
        <f t="shared" si="3"/>
        <v>0</v>
      </c>
      <c r="H53" s="91">
        <f t="shared" si="5"/>
        <v>0</v>
      </c>
    </row>
    <row r="54" spans="1:8" ht="45.75" customHeight="1" hidden="1">
      <c r="A54" s="154" t="s">
        <v>99</v>
      </c>
      <c r="B54" s="113"/>
      <c r="C54" s="61"/>
      <c r="D54" s="62"/>
      <c r="E54" s="113" t="e">
        <f t="shared" si="2"/>
        <v>#DIV/0!</v>
      </c>
      <c r="F54" s="62" t="e">
        <f t="shared" si="4"/>
        <v>#DIV/0!</v>
      </c>
      <c r="G54" s="98">
        <f t="shared" si="3"/>
        <v>0</v>
      </c>
      <c r="H54" s="62">
        <f t="shared" si="5"/>
        <v>0</v>
      </c>
    </row>
    <row r="55" spans="1:8" ht="132" customHeight="1">
      <c r="A55" s="133" t="s">
        <v>23</v>
      </c>
      <c r="B55" s="120">
        <f>SUM(B56:B69)</f>
        <v>700267.6919999999</v>
      </c>
      <c r="C55" s="65">
        <f>SUM(C56:C69)</f>
        <v>687041.2409999999</v>
      </c>
      <c r="D55" s="70">
        <f>SUM(D56:D69)</f>
        <v>685173.596</v>
      </c>
      <c r="E55" s="120">
        <f t="shared" si="2"/>
        <v>98.11122929829526</v>
      </c>
      <c r="F55" s="70">
        <f t="shared" si="4"/>
        <v>97.84452486207233</v>
      </c>
      <c r="G55" s="106">
        <f t="shared" si="3"/>
        <v>-13226.451000000001</v>
      </c>
      <c r="H55" s="70">
        <f t="shared" si="5"/>
        <v>-15094.095999999903</v>
      </c>
    </row>
    <row r="56" spans="1:8" ht="304.5" customHeight="1">
      <c r="A56" s="154" t="s">
        <v>59</v>
      </c>
      <c r="B56" s="176">
        <v>599424.194</v>
      </c>
      <c r="C56" s="177">
        <v>599423.967</v>
      </c>
      <c r="D56" s="178">
        <v>599416.68</v>
      </c>
      <c r="E56" s="113">
        <f t="shared" si="2"/>
        <v>99.99996213032401</v>
      </c>
      <c r="F56" s="62">
        <f t="shared" si="4"/>
        <v>99.99874646367711</v>
      </c>
      <c r="G56" s="98">
        <f t="shared" si="3"/>
        <v>-0.22700000007171184</v>
      </c>
      <c r="H56" s="62">
        <f t="shared" si="5"/>
        <v>-7.513999999966472</v>
      </c>
    </row>
    <row r="57" spans="1:8" ht="25.5" customHeight="1" hidden="1">
      <c r="A57" s="134" t="s">
        <v>60</v>
      </c>
      <c r="B57" s="137"/>
      <c r="C57" s="61"/>
      <c r="D57" s="62"/>
      <c r="E57" s="113" t="e">
        <f t="shared" si="2"/>
        <v>#DIV/0!</v>
      </c>
      <c r="F57" s="62" t="e">
        <f t="shared" si="4"/>
        <v>#DIV/0!</v>
      </c>
      <c r="G57" s="98">
        <f t="shared" si="3"/>
        <v>0</v>
      </c>
      <c r="H57" s="62">
        <f t="shared" si="5"/>
        <v>0</v>
      </c>
    </row>
    <row r="58" spans="1:8" ht="290.25" customHeight="1">
      <c r="A58" s="134" t="s">
        <v>61</v>
      </c>
      <c r="B58" s="176">
        <v>28381.5</v>
      </c>
      <c r="C58" s="177">
        <v>25618.941</v>
      </c>
      <c r="D58" s="178">
        <v>24466.086</v>
      </c>
      <c r="E58" s="113">
        <f t="shared" si="2"/>
        <v>90.26633898842556</v>
      </c>
      <c r="F58" s="62">
        <f t="shared" si="4"/>
        <v>86.20434437926113</v>
      </c>
      <c r="G58" s="98">
        <f t="shared" si="3"/>
        <v>-2762.559000000001</v>
      </c>
      <c r="H58" s="62">
        <f t="shared" si="5"/>
        <v>-3915.4140000000007</v>
      </c>
    </row>
    <row r="59" spans="1:8" ht="409.5" customHeight="1">
      <c r="A59" s="134" t="s">
        <v>128</v>
      </c>
      <c r="B59" s="176">
        <v>31360</v>
      </c>
      <c r="C59" s="177">
        <v>23073.872</v>
      </c>
      <c r="D59" s="178">
        <v>23067.822</v>
      </c>
      <c r="E59" s="113">
        <f t="shared" si="2"/>
        <v>73.57739795918367</v>
      </c>
      <c r="F59" s="62">
        <f t="shared" si="4"/>
        <v>73.55810586734694</v>
      </c>
      <c r="G59" s="98">
        <f t="shared" si="3"/>
        <v>-8286.128</v>
      </c>
      <c r="H59" s="62">
        <f t="shared" si="5"/>
        <v>-8292.178</v>
      </c>
    </row>
    <row r="60" spans="1:8" ht="274.5" customHeight="1">
      <c r="A60" s="134" t="s">
        <v>62</v>
      </c>
      <c r="B60" s="176">
        <v>27933.4</v>
      </c>
      <c r="C60" s="177">
        <v>27922.983</v>
      </c>
      <c r="D60" s="178">
        <v>27922.867</v>
      </c>
      <c r="E60" s="113">
        <f t="shared" si="2"/>
        <v>99.96270772623454</v>
      </c>
      <c r="F60" s="62">
        <f t="shared" si="4"/>
        <v>99.96229245276264</v>
      </c>
      <c r="G60" s="98">
        <f t="shared" si="3"/>
        <v>-10.41700000000128</v>
      </c>
      <c r="H60" s="62">
        <f t="shared" si="5"/>
        <v>-10.533000000003085</v>
      </c>
    </row>
    <row r="61" spans="1:8" ht="314.25" customHeight="1">
      <c r="A61" s="179" t="s">
        <v>129</v>
      </c>
      <c r="B61" s="176">
        <v>7221.449</v>
      </c>
      <c r="C61" s="177">
        <v>5330.03</v>
      </c>
      <c r="D61" s="178">
        <v>4749.41</v>
      </c>
      <c r="E61" s="113">
        <f t="shared" si="2"/>
        <v>73.80831741662927</v>
      </c>
      <c r="F61" s="62">
        <f t="shared" si="4"/>
        <v>65.7681027727261</v>
      </c>
      <c r="G61" s="98">
        <f t="shared" si="3"/>
        <v>-1891.4189999999999</v>
      </c>
      <c r="H61" s="62">
        <f t="shared" si="5"/>
        <v>-2472.0389999999998</v>
      </c>
    </row>
    <row r="62" spans="1:8" ht="10.5" customHeight="1" hidden="1">
      <c r="A62" s="135" t="s">
        <v>83</v>
      </c>
      <c r="B62" s="137"/>
      <c r="C62" s="61"/>
      <c r="D62" s="62"/>
      <c r="E62" s="113" t="e">
        <f t="shared" si="2"/>
        <v>#DIV/0!</v>
      </c>
      <c r="F62" s="62" t="e">
        <f t="shared" si="4"/>
        <v>#DIV/0!</v>
      </c>
      <c r="G62" s="98">
        <f t="shared" si="3"/>
        <v>0</v>
      </c>
      <c r="H62" s="62">
        <f t="shared" si="5"/>
        <v>0</v>
      </c>
    </row>
    <row r="63" spans="1:8" ht="194.25" customHeight="1" hidden="1">
      <c r="A63" s="135" t="s">
        <v>84</v>
      </c>
      <c r="B63" s="137"/>
      <c r="C63" s="61"/>
      <c r="D63" s="62"/>
      <c r="E63" s="113" t="e">
        <f t="shared" si="2"/>
        <v>#DIV/0!</v>
      </c>
      <c r="F63" s="62" t="e">
        <f t="shared" si="4"/>
        <v>#DIV/0!</v>
      </c>
      <c r="G63" s="98">
        <f t="shared" si="3"/>
        <v>0</v>
      </c>
      <c r="H63" s="62">
        <f t="shared" si="5"/>
        <v>0</v>
      </c>
    </row>
    <row r="64" spans="1:8" ht="19.5" customHeight="1" hidden="1">
      <c r="A64" s="134" t="s">
        <v>82</v>
      </c>
      <c r="B64" s="137"/>
      <c r="C64" s="61"/>
      <c r="D64" s="62"/>
      <c r="E64" s="113" t="e">
        <f t="shared" si="2"/>
        <v>#DIV/0!</v>
      </c>
      <c r="F64" s="62" t="e">
        <f t="shared" si="4"/>
        <v>#DIV/0!</v>
      </c>
      <c r="G64" s="98">
        <f t="shared" si="3"/>
        <v>0</v>
      </c>
      <c r="H64" s="62">
        <f t="shared" si="5"/>
        <v>0</v>
      </c>
    </row>
    <row r="65" spans="1:8" ht="360.75" customHeight="1">
      <c r="A65" s="134" t="s">
        <v>130</v>
      </c>
      <c r="B65" s="180">
        <v>4720.749</v>
      </c>
      <c r="C65" s="177">
        <v>4475.412</v>
      </c>
      <c r="D65" s="178">
        <v>4475.411</v>
      </c>
      <c r="E65" s="113">
        <f t="shared" si="2"/>
        <v>94.80300689572778</v>
      </c>
      <c r="F65" s="62">
        <f t="shared" si="4"/>
        <v>94.80298571264856</v>
      </c>
      <c r="G65" s="98">
        <f t="shared" si="3"/>
        <v>-245.33699999999953</v>
      </c>
      <c r="H65" s="62">
        <f t="shared" si="5"/>
        <v>-245.33799999999974</v>
      </c>
    </row>
    <row r="66" spans="1:8" ht="32.25" customHeight="1" hidden="1">
      <c r="A66" s="134" t="s">
        <v>81</v>
      </c>
      <c r="B66" s="137"/>
      <c r="C66" s="61">
        <v>0</v>
      </c>
      <c r="D66" s="62"/>
      <c r="E66" s="113" t="e">
        <f t="shared" si="2"/>
        <v>#DIV/0!</v>
      </c>
      <c r="F66" s="62" t="e">
        <f t="shared" si="4"/>
        <v>#DIV/0!</v>
      </c>
      <c r="G66" s="98">
        <f t="shared" si="3"/>
        <v>0</v>
      </c>
      <c r="H66" s="62">
        <f t="shared" si="5"/>
        <v>0</v>
      </c>
    </row>
    <row r="67" spans="1:8" ht="195.75" customHeight="1">
      <c r="A67" s="134" t="s">
        <v>85</v>
      </c>
      <c r="B67" s="176">
        <v>240.7</v>
      </c>
      <c r="C67" s="177">
        <v>240.7</v>
      </c>
      <c r="D67" s="178">
        <v>238.374</v>
      </c>
      <c r="E67" s="113">
        <f t="shared" si="2"/>
        <v>100</v>
      </c>
      <c r="F67" s="62">
        <f t="shared" si="4"/>
        <v>99.03365184877441</v>
      </c>
      <c r="G67" s="98">
        <f t="shared" si="3"/>
        <v>0</v>
      </c>
      <c r="H67" s="62">
        <f t="shared" si="5"/>
        <v>-2.3259999999999934</v>
      </c>
    </row>
    <row r="68" spans="1:8" ht="216" customHeight="1">
      <c r="A68" s="134" t="s">
        <v>114</v>
      </c>
      <c r="B68" s="176">
        <v>985.7</v>
      </c>
      <c r="C68" s="177">
        <v>955.336</v>
      </c>
      <c r="D68" s="178">
        <v>836.946</v>
      </c>
      <c r="E68" s="113">
        <f t="shared" si="2"/>
        <v>96.91954955868925</v>
      </c>
      <c r="F68" s="62">
        <f t="shared" si="4"/>
        <v>84.90879577964898</v>
      </c>
      <c r="G68" s="98">
        <f t="shared" si="3"/>
        <v>-30.364000000000033</v>
      </c>
      <c r="H68" s="62">
        <f t="shared" si="5"/>
        <v>-148.75400000000002</v>
      </c>
    </row>
    <row r="69" spans="1:8" ht="8.25" customHeight="1" hidden="1">
      <c r="A69" s="134" t="s">
        <v>80</v>
      </c>
      <c r="B69" s="137"/>
      <c r="C69" s="61"/>
      <c r="D69" s="62"/>
      <c r="E69" s="113" t="e">
        <f t="shared" si="2"/>
        <v>#DIV/0!</v>
      </c>
      <c r="F69" s="62" t="e">
        <f t="shared" si="4"/>
        <v>#DIV/0!</v>
      </c>
      <c r="G69" s="98">
        <f t="shared" si="3"/>
        <v>0</v>
      </c>
      <c r="H69" s="62">
        <f t="shared" si="5"/>
        <v>0</v>
      </c>
    </row>
    <row r="70" spans="1:8" ht="39.75" customHeight="1">
      <c r="A70" s="159" t="s">
        <v>63</v>
      </c>
      <c r="B70" s="112">
        <f>SUM(B71:B86)</f>
        <v>16948.300000000003</v>
      </c>
      <c r="C70" s="59">
        <f>SUM(C71:C86)</f>
        <v>16709.290240000002</v>
      </c>
      <c r="D70" s="60">
        <f>SUM(D71:D86)</f>
        <v>16696.41814</v>
      </c>
      <c r="E70" s="112">
        <f t="shared" si="2"/>
        <v>98.58977148150552</v>
      </c>
      <c r="F70" s="60">
        <f t="shared" si="4"/>
        <v>98.51382227126024</v>
      </c>
      <c r="G70" s="97">
        <f t="shared" si="3"/>
        <v>-239.00976000000082</v>
      </c>
      <c r="H70" s="60">
        <f t="shared" si="5"/>
        <v>-251.88186000000132</v>
      </c>
    </row>
    <row r="71" spans="1:8" ht="148.5" customHeight="1">
      <c r="A71" s="149" t="s">
        <v>78</v>
      </c>
      <c r="B71" s="113">
        <v>15736.1</v>
      </c>
      <c r="C71" s="63">
        <v>15736.1</v>
      </c>
      <c r="D71" s="62">
        <f>15736.1-9.8811</f>
        <v>15726.2189</v>
      </c>
      <c r="E71" s="113">
        <f t="shared" si="2"/>
        <v>100</v>
      </c>
      <c r="F71" s="62">
        <f t="shared" si="4"/>
        <v>99.93720744021708</v>
      </c>
      <c r="G71" s="100">
        <f t="shared" si="3"/>
        <v>0</v>
      </c>
      <c r="H71" s="62">
        <f t="shared" si="5"/>
        <v>-9.881100000000515</v>
      </c>
    </row>
    <row r="72" spans="1:8" ht="172.5" customHeight="1">
      <c r="A72" s="149" t="s">
        <v>124</v>
      </c>
      <c r="B72" s="113">
        <v>40</v>
      </c>
      <c r="C72" s="63">
        <v>40</v>
      </c>
      <c r="D72" s="62">
        <v>40</v>
      </c>
      <c r="E72" s="113">
        <f t="shared" si="2"/>
        <v>100</v>
      </c>
      <c r="F72" s="62">
        <f aca="true" t="shared" si="6" ref="F72:F90">D72/B72*100</f>
        <v>100</v>
      </c>
      <c r="G72" s="98">
        <f t="shared" si="3"/>
        <v>0</v>
      </c>
      <c r="H72" s="62">
        <f aca="true" t="shared" si="7" ref="H72:H90">D72-B72</f>
        <v>0</v>
      </c>
    </row>
    <row r="73" spans="1:8" ht="147" customHeight="1">
      <c r="A73" s="149" t="s">
        <v>123</v>
      </c>
      <c r="B73" s="113">
        <v>572.2</v>
      </c>
      <c r="C73" s="63">
        <v>333.19024</v>
      </c>
      <c r="D73" s="166">
        <v>330.19924</v>
      </c>
      <c r="E73" s="113">
        <f aca="true" t="shared" si="8" ref="E73:E90">C73/B73*100</f>
        <v>58.22968192939532</v>
      </c>
      <c r="F73" s="62">
        <f t="shared" si="6"/>
        <v>57.706962600489334</v>
      </c>
      <c r="G73" s="98">
        <f aca="true" t="shared" si="9" ref="G73:G90">C73-B73</f>
        <v>-239.00976000000003</v>
      </c>
      <c r="H73" s="62">
        <f t="shared" si="7"/>
        <v>-242.00076000000007</v>
      </c>
    </row>
    <row r="74" spans="1:8" ht="145.5" customHeight="1">
      <c r="A74" s="149" t="s">
        <v>125</v>
      </c>
      <c r="B74" s="113">
        <v>100</v>
      </c>
      <c r="C74" s="63">
        <v>100</v>
      </c>
      <c r="D74" s="62">
        <v>100</v>
      </c>
      <c r="E74" s="113">
        <f t="shared" si="8"/>
        <v>100</v>
      </c>
      <c r="F74" s="62">
        <f t="shared" si="6"/>
        <v>100</v>
      </c>
      <c r="G74" s="98">
        <f t="shared" si="9"/>
        <v>0</v>
      </c>
      <c r="H74" s="62">
        <f t="shared" si="7"/>
        <v>0</v>
      </c>
    </row>
    <row r="75" spans="1:8" ht="93" customHeight="1">
      <c r="A75" s="149" t="s">
        <v>96</v>
      </c>
      <c r="B75" s="113">
        <v>100</v>
      </c>
      <c r="C75" s="63">
        <v>100</v>
      </c>
      <c r="D75" s="62">
        <v>100</v>
      </c>
      <c r="E75" s="113">
        <f t="shared" si="8"/>
        <v>100</v>
      </c>
      <c r="F75" s="62">
        <f t="shared" si="6"/>
        <v>100</v>
      </c>
      <c r="G75" s="98">
        <f t="shared" si="9"/>
        <v>0</v>
      </c>
      <c r="H75" s="62">
        <f t="shared" si="7"/>
        <v>0</v>
      </c>
    </row>
    <row r="76" spans="1:8" ht="105" customHeight="1" hidden="1">
      <c r="A76" s="149" t="s">
        <v>100</v>
      </c>
      <c r="B76" s="113"/>
      <c r="C76" s="63"/>
      <c r="D76" s="62"/>
      <c r="E76" s="113" t="e">
        <f t="shared" si="8"/>
        <v>#DIV/0!</v>
      </c>
      <c r="F76" s="62" t="e">
        <f t="shared" si="6"/>
        <v>#DIV/0!</v>
      </c>
      <c r="G76" s="98">
        <f t="shared" si="9"/>
        <v>0</v>
      </c>
      <c r="H76" s="62">
        <f t="shared" si="7"/>
        <v>0</v>
      </c>
    </row>
    <row r="77" spans="1:8" ht="34.5" customHeight="1" hidden="1">
      <c r="A77" s="149" t="s">
        <v>101</v>
      </c>
      <c r="B77" s="113"/>
      <c r="C77" s="63"/>
      <c r="D77" s="62"/>
      <c r="E77" s="113" t="e">
        <f t="shared" si="8"/>
        <v>#DIV/0!</v>
      </c>
      <c r="F77" s="62" t="e">
        <f t="shared" si="6"/>
        <v>#DIV/0!</v>
      </c>
      <c r="G77" s="98">
        <f t="shared" si="9"/>
        <v>0</v>
      </c>
      <c r="H77" s="62">
        <f t="shared" si="7"/>
        <v>0</v>
      </c>
    </row>
    <row r="78" spans="1:8" ht="39" customHeight="1" hidden="1">
      <c r="A78" s="149" t="s">
        <v>111</v>
      </c>
      <c r="B78" s="113"/>
      <c r="C78" s="63"/>
      <c r="D78" s="62"/>
      <c r="E78" s="113" t="e">
        <f t="shared" si="8"/>
        <v>#DIV/0!</v>
      </c>
      <c r="F78" s="62" t="e">
        <f t="shared" si="6"/>
        <v>#DIV/0!</v>
      </c>
      <c r="G78" s="98">
        <f t="shared" si="9"/>
        <v>0</v>
      </c>
      <c r="H78" s="62">
        <f t="shared" si="7"/>
        <v>0</v>
      </c>
    </row>
    <row r="79" spans="1:8" ht="46.5" customHeight="1" hidden="1">
      <c r="A79" s="149" t="s">
        <v>109</v>
      </c>
      <c r="B79" s="113"/>
      <c r="C79" s="63"/>
      <c r="D79" s="62"/>
      <c r="E79" s="113" t="e">
        <f t="shared" si="8"/>
        <v>#DIV/0!</v>
      </c>
      <c r="F79" s="62" t="e">
        <f t="shared" si="6"/>
        <v>#DIV/0!</v>
      </c>
      <c r="G79" s="98">
        <f t="shared" si="9"/>
        <v>0</v>
      </c>
      <c r="H79" s="62">
        <f t="shared" si="7"/>
        <v>0</v>
      </c>
    </row>
    <row r="80" spans="1:8" ht="27" customHeight="1" hidden="1">
      <c r="A80" s="149" t="s">
        <v>108</v>
      </c>
      <c r="B80" s="113"/>
      <c r="C80" s="63"/>
      <c r="D80" s="62"/>
      <c r="E80" s="113" t="e">
        <f t="shared" si="8"/>
        <v>#DIV/0!</v>
      </c>
      <c r="F80" s="62" t="e">
        <f t="shared" si="6"/>
        <v>#DIV/0!</v>
      </c>
      <c r="G80" s="98">
        <f t="shared" si="9"/>
        <v>0</v>
      </c>
      <c r="H80" s="62">
        <f t="shared" si="7"/>
        <v>0</v>
      </c>
    </row>
    <row r="81" spans="1:8" ht="36" customHeight="1" hidden="1">
      <c r="A81" s="149" t="s">
        <v>102</v>
      </c>
      <c r="B81" s="113"/>
      <c r="C81" s="63"/>
      <c r="D81" s="62"/>
      <c r="E81" s="113" t="e">
        <f t="shared" si="8"/>
        <v>#DIV/0!</v>
      </c>
      <c r="F81" s="62" t="e">
        <f t="shared" si="6"/>
        <v>#DIV/0!</v>
      </c>
      <c r="G81" s="98">
        <f t="shared" si="9"/>
        <v>0</v>
      </c>
      <c r="H81" s="62">
        <f t="shared" si="7"/>
        <v>0</v>
      </c>
    </row>
    <row r="82" spans="1:8" ht="24" customHeight="1" hidden="1">
      <c r="A82" s="149" t="s">
        <v>103</v>
      </c>
      <c r="B82" s="113"/>
      <c r="C82" s="63"/>
      <c r="D82" s="62"/>
      <c r="E82" s="113" t="e">
        <f t="shared" si="8"/>
        <v>#DIV/0!</v>
      </c>
      <c r="F82" s="62" t="e">
        <f t="shared" si="6"/>
        <v>#DIV/0!</v>
      </c>
      <c r="G82" s="98">
        <f t="shared" si="9"/>
        <v>0</v>
      </c>
      <c r="H82" s="62">
        <f t="shared" si="7"/>
        <v>0</v>
      </c>
    </row>
    <row r="83" spans="1:8" ht="19.5" customHeight="1" hidden="1">
      <c r="A83" s="149" t="s">
        <v>104</v>
      </c>
      <c r="B83" s="113"/>
      <c r="C83" s="63"/>
      <c r="D83" s="62"/>
      <c r="E83" s="113" t="e">
        <f t="shared" si="8"/>
        <v>#DIV/0!</v>
      </c>
      <c r="F83" s="62" t="e">
        <f t="shared" si="6"/>
        <v>#DIV/0!</v>
      </c>
      <c r="G83" s="98">
        <f t="shared" si="9"/>
        <v>0</v>
      </c>
      <c r="H83" s="62">
        <f t="shared" si="7"/>
        <v>0</v>
      </c>
    </row>
    <row r="84" spans="1:8" ht="31.5" customHeight="1" hidden="1">
      <c r="A84" s="149" t="s">
        <v>105</v>
      </c>
      <c r="B84" s="113"/>
      <c r="C84" s="63"/>
      <c r="D84" s="62"/>
      <c r="E84" s="113" t="e">
        <f t="shared" si="8"/>
        <v>#DIV/0!</v>
      </c>
      <c r="F84" s="62" t="e">
        <f t="shared" si="6"/>
        <v>#DIV/0!</v>
      </c>
      <c r="G84" s="98">
        <f t="shared" si="9"/>
        <v>0</v>
      </c>
      <c r="H84" s="62">
        <f t="shared" si="7"/>
        <v>0</v>
      </c>
    </row>
    <row r="85" spans="1:8" ht="147" customHeight="1">
      <c r="A85" s="149" t="s">
        <v>139</v>
      </c>
      <c r="B85" s="113">
        <v>50</v>
      </c>
      <c r="C85" s="63">
        <v>50</v>
      </c>
      <c r="D85" s="166">
        <v>50</v>
      </c>
      <c r="E85" s="113">
        <f t="shared" si="8"/>
        <v>100</v>
      </c>
      <c r="F85" s="62">
        <f t="shared" si="6"/>
        <v>100</v>
      </c>
      <c r="G85" s="98">
        <f t="shared" si="9"/>
        <v>0</v>
      </c>
      <c r="H85" s="62">
        <f t="shared" si="7"/>
        <v>0</v>
      </c>
    </row>
    <row r="86" spans="1:8" ht="115.5" customHeight="1" thickBot="1">
      <c r="A86" s="149" t="s">
        <v>79</v>
      </c>
      <c r="B86" s="113">
        <v>350</v>
      </c>
      <c r="C86" s="61">
        <v>350</v>
      </c>
      <c r="D86" s="62">
        <v>350</v>
      </c>
      <c r="E86" s="113">
        <f t="shared" si="8"/>
        <v>100</v>
      </c>
      <c r="F86" s="62">
        <f t="shared" si="6"/>
        <v>100</v>
      </c>
      <c r="G86" s="98">
        <f t="shared" si="9"/>
        <v>0</v>
      </c>
      <c r="H86" s="62">
        <f t="shared" si="7"/>
        <v>0</v>
      </c>
    </row>
    <row r="87" spans="1:8" ht="66" customHeight="1" thickBot="1">
      <c r="A87" s="136" t="s">
        <v>6</v>
      </c>
      <c r="B87" s="121">
        <f>B52+B55+B70+B53+B54</f>
        <v>1260836.276</v>
      </c>
      <c r="C87" s="66">
        <f>C52+C55+C70+C53+C54-0.04</f>
        <v>1235472.47374</v>
      </c>
      <c r="D87" s="67">
        <f>D52+D55+D70+D53+D54</f>
        <v>1229571.38794</v>
      </c>
      <c r="E87" s="121">
        <f t="shared" si="8"/>
        <v>97.98833498505716</v>
      </c>
      <c r="F87" s="67">
        <f t="shared" si="6"/>
        <v>97.52030547858381</v>
      </c>
      <c r="G87" s="107">
        <f t="shared" si="9"/>
        <v>-25363.802260000026</v>
      </c>
      <c r="H87" s="67">
        <f t="shared" si="7"/>
        <v>-31264.888060000027</v>
      </c>
    </row>
    <row r="88" spans="1:8" ht="69.75" customHeight="1">
      <c r="A88" s="181" t="s">
        <v>24</v>
      </c>
      <c r="B88" s="182">
        <f>SUM(B89:B90)</f>
        <v>1285</v>
      </c>
      <c r="C88" s="183">
        <f>SUM(C89:C90)</f>
        <v>1285</v>
      </c>
      <c r="D88" s="184">
        <f>SUM(D89:D90)</f>
        <v>1285</v>
      </c>
      <c r="E88" s="122">
        <f t="shared" si="8"/>
        <v>100</v>
      </c>
      <c r="F88" s="123">
        <f t="shared" si="6"/>
        <v>100</v>
      </c>
      <c r="G88" s="97">
        <f t="shared" si="9"/>
        <v>0</v>
      </c>
      <c r="H88" s="60">
        <f t="shared" si="7"/>
        <v>0</v>
      </c>
    </row>
    <row r="89" spans="1:8" ht="181.5" customHeight="1">
      <c r="A89" s="165" t="s">
        <v>26</v>
      </c>
      <c r="B89" s="185">
        <v>820</v>
      </c>
      <c r="C89" s="186">
        <v>820</v>
      </c>
      <c r="D89" s="187">
        <v>820</v>
      </c>
      <c r="E89" s="124">
        <f t="shared" si="8"/>
        <v>100</v>
      </c>
      <c r="F89" s="125">
        <f t="shared" si="6"/>
        <v>100</v>
      </c>
      <c r="G89" s="98">
        <f t="shared" si="9"/>
        <v>0</v>
      </c>
      <c r="H89" s="62">
        <f t="shared" si="7"/>
        <v>0</v>
      </c>
    </row>
    <row r="90" spans="1:8" ht="123.75" customHeight="1" thickBot="1">
      <c r="A90" s="188" t="s">
        <v>25</v>
      </c>
      <c r="B90" s="189">
        <v>465</v>
      </c>
      <c r="C90" s="190">
        <v>465</v>
      </c>
      <c r="D90" s="191">
        <v>465</v>
      </c>
      <c r="E90" s="126">
        <f t="shared" si="8"/>
        <v>100</v>
      </c>
      <c r="F90" s="127">
        <f t="shared" si="6"/>
        <v>100</v>
      </c>
      <c r="G90" s="102">
        <f t="shared" si="9"/>
        <v>0</v>
      </c>
      <c r="H90" s="71">
        <f t="shared" si="7"/>
        <v>0</v>
      </c>
    </row>
    <row r="91" spans="2:6" ht="27" customHeight="1">
      <c r="B91" s="16"/>
      <c r="C91" s="16"/>
      <c r="D91" s="16"/>
      <c r="E91" s="16"/>
      <c r="F91" s="16"/>
    </row>
    <row r="92" spans="2:4" ht="21.75" customHeight="1">
      <c r="B92" s="143">
        <v>0</v>
      </c>
      <c r="C92" s="143"/>
      <c r="D92" s="143"/>
    </row>
    <row r="93" spans="1:6" ht="42" customHeight="1">
      <c r="A93" s="40"/>
      <c r="B93" s="45">
        <f>B88+B87</f>
        <v>1262121.276</v>
      </c>
      <c r="C93" s="50"/>
      <c r="D93" s="45">
        <f>D87+D88</f>
        <v>1230856.38794</v>
      </c>
      <c r="E93" s="41"/>
      <c r="F93" s="141"/>
    </row>
    <row r="94" spans="1:6" ht="32.25" customHeight="1">
      <c r="A94" s="42"/>
      <c r="B94" s="45"/>
      <c r="C94" s="44"/>
      <c r="D94" s="45"/>
      <c r="E94" s="41"/>
      <c r="F94" s="41"/>
    </row>
    <row r="95" spans="1:6" ht="21" customHeight="1">
      <c r="A95" s="40"/>
      <c r="B95" s="44"/>
      <c r="C95" s="44"/>
      <c r="D95" s="44"/>
      <c r="E95" s="41"/>
      <c r="F95" s="41"/>
    </row>
    <row r="96" spans="1:6" ht="20.25">
      <c r="A96" s="40"/>
      <c r="B96" s="44"/>
      <c r="C96" s="44"/>
      <c r="D96" s="138"/>
      <c r="E96" s="41"/>
      <c r="F96" s="41"/>
    </row>
    <row r="97" spans="1:6" ht="19.5" customHeight="1">
      <c r="A97" s="40"/>
      <c r="B97" s="45"/>
      <c r="C97" s="45"/>
      <c r="D97" s="44"/>
      <c r="E97" s="41"/>
      <c r="F97" s="41"/>
    </row>
    <row r="98" spans="1:6" ht="21" customHeight="1">
      <c r="A98" s="40"/>
      <c r="B98" s="46"/>
      <c r="C98" s="46"/>
      <c r="D98" s="139"/>
      <c r="E98" s="43"/>
      <c r="F98" s="43"/>
    </row>
    <row r="99" spans="1:6" ht="20.25">
      <c r="A99" s="40"/>
      <c r="B99" s="46"/>
      <c r="C99" s="46"/>
      <c r="D99" s="46"/>
      <c r="E99" s="43"/>
      <c r="F99" s="43"/>
    </row>
    <row r="100" ht="12.75"/>
    <row r="101" ht="12.75">
      <c r="C101" s="47"/>
    </row>
    <row r="102" spans="2:5" ht="24.75" customHeight="1">
      <c r="B102" s="44">
        <f>B76+B77+B81+B83</f>
        <v>0</v>
      </c>
      <c r="C102" s="48"/>
      <c r="D102" s="48"/>
      <c r="E102" s="48"/>
    </row>
    <row r="103" spans="2:5" ht="23.25">
      <c r="B103" s="46"/>
      <c r="C103" s="48"/>
      <c r="D103" s="48"/>
      <c r="E103" s="48"/>
    </row>
    <row r="104" spans="2:5" ht="23.25">
      <c r="B104" s="45"/>
      <c r="C104" s="48"/>
      <c r="D104" s="48"/>
      <c r="E104" s="48"/>
    </row>
    <row r="105" spans="2:5" ht="23.25">
      <c r="B105" s="46"/>
      <c r="C105" s="48"/>
      <c r="D105" s="48"/>
      <c r="E105" s="48"/>
    </row>
    <row r="106" ht="173.25" customHeight="1">
      <c r="A106"/>
    </row>
    <row r="107" ht="168.75" customHeight="1">
      <c r="A107" s="48"/>
    </row>
    <row r="108" ht="135.75" customHeight="1">
      <c r="A108" s="48"/>
    </row>
    <row r="109" ht="0.75" customHeight="1">
      <c r="A109" s="48"/>
    </row>
    <row r="110" ht="141.75" customHeight="1">
      <c r="A110" s="48"/>
    </row>
    <row r="111" ht="62.25" customHeight="1">
      <c r="A111" s="48"/>
    </row>
    <row r="112" ht="111.75" customHeight="1">
      <c r="A112" s="48"/>
    </row>
    <row r="113" spans="1:3" ht="86.25" customHeight="1">
      <c r="A113" s="48"/>
      <c r="C113" s="145"/>
    </row>
    <row r="114" spans="2:5" ht="33.75" customHeight="1">
      <c r="B114" s="144"/>
      <c r="C114" s="144"/>
      <c r="D114" s="49"/>
      <c r="E114" s="48"/>
    </row>
    <row r="115" spans="4:5" ht="23.25">
      <c r="D115" s="48"/>
      <c r="E115" s="48"/>
    </row>
    <row r="116" spans="4:5" ht="23.25">
      <c r="D116" s="48"/>
      <c r="E116" s="48"/>
    </row>
    <row r="117" spans="2:5" ht="23.25">
      <c r="B117" s="147"/>
      <c r="D117" s="148"/>
      <c r="E117" s="48"/>
    </row>
    <row r="118" ht="23.25">
      <c r="D118" s="48"/>
    </row>
    <row r="119" ht="23.25">
      <c r="D119" s="48"/>
    </row>
    <row r="120" ht="23.25">
      <c r="D120" s="48"/>
    </row>
    <row r="121" ht="23.25">
      <c r="D121" s="48"/>
    </row>
    <row r="122" ht="23.25">
      <c r="D122" s="48"/>
    </row>
    <row r="123" ht="23.25">
      <c r="D123" s="48"/>
    </row>
    <row r="190" ht="12.75"/>
    <row r="191" ht="12.75"/>
    <row r="192" ht="12.75"/>
    <row r="193" ht="12.75"/>
    <row r="194" ht="12.75"/>
  </sheetData>
  <mergeCells count="10">
    <mergeCell ref="A4:B4"/>
    <mergeCell ref="E5:F5"/>
    <mergeCell ref="G5:H5"/>
    <mergeCell ref="A1:H1"/>
    <mergeCell ref="A2:H2"/>
    <mergeCell ref="A3:H3"/>
    <mergeCell ref="B5:B6"/>
    <mergeCell ref="D5:D6"/>
    <mergeCell ref="A5:A6"/>
    <mergeCell ref="C5:C6"/>
  </mergeCells>
  <printOptions horizontalCentered="1"/>
  <pageMargins left="0.7874015748031497" right="0.5511811023622047" top="0.3937007874015748" bottom="0.3937007874015748" header="0.31496062992125984" footer="0.1968503937007874"/>
  <pageSetup horizontalDpi="600" verticalDpi="600" orientation="portrait" paperSize="9" scale="35" r:id="rId3"/>
  <rowBreaks count="1" manualBreakCount="1">
    <brk id="6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Loner-XP</cp:lastModifiedBy>
  <cp:lastPrinted>2010-02-04T15:23:46Z</cp:lastPrinted>
  <dcterms:created xsi:type="dcterms:W3CDTF">2003-03-11T08:59:05Z</dcterms:created>
  <dcterms:modified xsi:type="dcterms:W3CDTF">2010-05-31T13:04:06Z</dcterms:modified>
  <cp:category/>
  <cp:version/>
  <cp:contentType/>
  <cp:contentStatus/>
</cp:coreProperties>
</file>