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2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2'!$8:$11</definedName>
    <definedName name="_xlnm.Print_Titles" localSheetId="0">'додаток 3'!$3:$5</definedName>
    <definedName name="_xlnm.Print_Area" localSheetId="1">'додаток 2'!$A$1:$N$49</definedName>
    <definedName name="_xlnm.Print_Area" localSheetId="0">'додаток 3'!$A$1:$N$64</definedName>
  </definedNames>
  <calcPr fullCalcOnLoad="1"/>
</workbook>
</file>

<file path=xl/sharedStrings.xml><?xml version="1.0" encoding="utf-8"?>
<sst xmlns="http://schemas.openxmlformats.org/spreadsheetml/2006/main" count="224" uniqueCount="135">
  <si>
    <t xml:space="preserve"> за функціональною структурою</t>
  </si>
  <si>
    <t>080000</t>
  </si>
  <si>
    <t>070000</t>
  </si>
  <si>
    <t>250404</t>
  </si>
  <si>
    <t>080101</t>
  </si>
  <si>
    <t>080201</t>
  </si>
  <si>
    <t>081002</t>
  </si>
  <si>
    <t>РАЗОМ</t>
  </si>
  <si>
    <t xml:space="preserve">Спеціалізовані лікарні та інші спеціалізовані заклади </t>
  </si>
  <si>
    <t>Видатки загального фонду</t>
  </si>
  <si>
    <t>Всього</t>
  </si>
  <si>
    <t>Видатки спеціального фонду</t>
  </si>
  <si>
    <t>Головне фінансове управління облдержадміністрації</t>
  </si>
  <si>
    <t>з них</t>
  </si>
  <si>
    <t>Освiта</t>
  </si>
  <si>
    <t>Лікарні</t>
  </si>
  <si>
    <t xml:space="preserve">Обласна рада </t>
  </si>
  <si>
    <t>Назва головного розпорядника коштів</t>
  </si>
  <si>
    <t>Управління капітального будівництва облдержадміністрації</t>
  </si>
  <si>
    <t>Міжбюджетні трансферти</t>
  </si>
  <si>
    <t>Перший заступник голови обласної ради</t>
  </si>
  <si>
    <t>Код КТКВ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</si>
  <si>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</si>
  <si>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</si>
  <si>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</si>
  <si>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</si>
  <si>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</si>
  <si>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001</t>
  </si>
  <si>
    <t>030</t>
  </si>
  <si>
    <t>220</t>
  </si>
  <si>
    <t>230</t>
  </si>
  <si>
    <t>191</t>
  </si>
  <si>
    <t>додаток 2</t>
  </si>
  <si>
    <t>дод 2 разом</t>
  </si>
  <si>
    <t>з доходами</t>
  </si>
  <si>
    <t>ВСЬОГО</t>
  </si>
  <si>
    <t>грн.</t>
  </si>
  <si>
    <t>104</t>
  </si>
  <si>
    <t>Найменування видатків бюджету за функціональною структурою  (за шестизначним кодом)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</si>
  <si>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</si>
  <si>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</si>
  <si>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</si>
  <si>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</si>
  <si>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</si>
  <si>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14 (3+8)</t>
  </si>
  <si>
    <t>Управління культури і туризму облдержадміністрації</t>
  </si>
  <si>
    <t>в т.ч.</t>
  </si>
  <si>
    <t>Головне управління економіки та інвестиційної політики облдержадміністрації</t>
  </si>
  <si>
    <t>забезпечення реалізації програм соціально-економічного розвитку регіонів</t>
  </si>
  <si>
    <t>Управління охорони здоров’я  облдержадміністрації</t>
  </si>
  <si>
    <t xml:space="preserve">Інші видатки </t>
  </si>
  <si>
    <t>Охорона здоров'я</t>
  </si>
  <si>
    <t>Інші видатки</t>
  </si>
  <si>
    <t xml:space="preserve">Зміни видатків обласного  бюджету  на   2008 рік 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</si>
  <si>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</si>
  <si>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</si>
  <si>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В.А.Королюк</t>
  </si>
  <si>
    <t>250382</t>
  </si>
  <si>
    <t>Субвенція з державного бюджету місцевим бюджетам на фінансування у 2008 році Програм- переможців Всеукраїнського конкурсу проектів та програм розвитку місцевого самоврядування 2007 року</t>
  </si>
  <si>
    <t>020</t>
  </si>
  <si>
    <t>Управління освіти і науки облдержадміністрації</t>
  </si>
  <si>
    <t>до рішення Рівненської обласної  ради</t>
  </si>
  <si>
    <t>250396</t>
  </si>
  <si>
    <t>Субвенція з державного бюджету місцевим бюджетам на оснащення сільських амбулаторій та фельдшерсько-акушерських пунктів і придбання автомобілів швидкої медичної допомоги для сільських закладів охорони здоров"я</t>
  </si>
  <si>
    <t>за рахунок субвенції з державного бюджету місцевим бюджетам на оснащення сільських амбулаторій та фельдшерсько-акушерських пунктів і придбання автомобілів швидкої медичної допомоги для сільських закладів охорони здоров'я</t>
  </si>
  <si>
    <t>250355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</si>
  <si>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</si>
  <si>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250381</t>
  </si>
  <si>
    <t>Субвенція з державного бюджету на придбання шкільних автобусів для перевезення дітей, що проживають у сільській місцевості</t>
  </si>
  <si>
    <t>070807</t>
  </si>
  <si>
    <t xml:space="preserve"> за рахунок субвенції з державного бюджету місцевим бюджетам на комп'ютеризацію та інформатизацію загальноосвітніх навчальних закладів районів</t>
  </si>
  <si>
    <t>Інші освітні програми</t>
  </si>
  <si>
    <t>за рахунок субвенції з державного бюджету на придбання шкільних автобусів для перевезення дітей, що проживають у сільській місцевості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</si>
  <si>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</si>
  <si>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250327</t>
  </si>
  <si>
    <t>240601</t>
  </si>
  <si>
    <t>240602</t>
  </si>
  <si>
    <t>240603</t>
  </si>
  <si>
    <t>Охорона та раціональне використання природних ресурсів</t>
  </si>
  <si>
    <t>Утилізація відходів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</si>
  <si>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</si>
  <si>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</si>
  <si>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240000</t>
  </si>
  <si>
    <t>Цільові фонди</t>
  </si>
  <si>
    <t>110102</t>
  </si>
  <si>
    <t>Театри</t>
  </si>
  <si>
    <t>110000</t>
  </si>
  <si>
    <t>Культура і мистецтво</t>
  </si>
  <si>
    <t>110202</t>
  </si>
  <si>
    <t>Музеї i виставки</t>
  </si>
  <si>
    <t>110203</t>
  </si>
  <si>
    <t>Заповiдники</t>
  </si>
  <si>
    <t>250380</t>
  </si>
  <si>
    <t>250306</t>
  </si>
  <si>
    <t>Кошти, що передаються із загального фонду бюджету до бюджету розвитку (спеціального фонду)</t>
  </si>
  <si>
    <t>150101</t>
  </si>
  <si>
    <t>Капітальні вкладення</t>
  </si>
  <si>
    <t>Будiвництво</t>
  </si>
  <si>
    <t>Капiтальнi вкладення</t>
  </si>
  <si>
    <t>250000</t>
  </si>
  <si>
    <t>Видатки, не вiднесенi до основних груп</t>
  </si>
  <si>
    <t>Інші субвенції</t>
  </si>
  <si>
    <t>050</t>
  </si>
  <si>
    <t>Головне управління праці та соціального захисту населення облдержадміністрації</t>
  </si>
  <si>
    <t>090901</t>
  </si>
  <si>
    <t>091212</t>
  </si>
  <si>
    <t>Обробка інформації з нарахування та виплати допомог і компенсацій</t>
  </si>
  <si>
    <t>090000</t>
  </si>
  <si>
    <t>Соцiальний захист та соцiальне забезпечення</t>
  </si>
  <si>
    <t>Інші заходи по охороні здоров'я</t>
  </si>
  <si>
    <t>Резервний фонд обласного бюджету</t>
  </si>
  <si>
    <t>300  250102</t>
  </si>
  <si>
    <t>250102</t>
  </si>
  <si>
    <t xml:space="preserve">за рахунок субвенції з державного бюджету місцевим бюджетам на створення рекреаційних зон, меморіальних та музейних комплексів, а також  розвиток історико-культурних пам’яток та заповідників
</t>
  </si>
  <si>
    <t xml:space="preserve">за рахунок субвенції з державного бюджету місцевим бюджетам на створення рекреаційних зон, меморіальних та музейних комплексів, а також розвиток історико-культурних пам’яток та заповідників
</t>
  </si>
  <si>
    <t>Інші субвенції (регіональна програма розвитку туризму до 2010 року та план дій з реалізації регіональної програми розвитку туризму до 2010 року)</t>
  </si>
  <si>
    <t>регіональна програма розвитку туризму до 2010 року та план дій щодо виконання рішення Рівненської обласної ради від 29.02.2008 року № 686 „Про додаткові заходи  з реалізації регіональної програми розвитку туризму до 2010 року"</t>
  </si>
  <si>
    <t xml:space="preserve"> обласному бюджету Львівської області для відшкодування вартості лікування ветеранів ОУН УПА, політв’язнів і репресованих з Рівненської області у лікарні відновного лікування №2 "Центр реабілітації ветеранів ОУН-УПА "Говерла" м.Моршин Львівської області</t>
  </si>
  <si>
    <t xml:space="preserve">на виконання регіональної програми розвитку туризму до 2010 року, та плану дій щодо виконання рішення Рівненської обласної ради від 29.02.2008 року № 686 „Про додаткові заходи  з реалізації регіональної програми розвитку туризму до 2010 року" </t>
  </si>
  <si>
    <t>регіональна програма розвитку туризму до 2010 року, план дій  щодо виконання рішення Рівненської обласної ради від 29.02.2008 року № 686 „Про додаткові заходи  з реалізації регіональної програми розвитку туризму до 2010 року"</t>
  </si>
  <si>
    <t>062</t>
  </si>
  <si>
    <t>Служба у справах дітей облдержадміністрації</t>
  </si>
  <si>
    <t>250376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</si>
  <si>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</si>
  <si>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Будинки-iнтернати (пансіонати) для літніх людей та iнвалiдiв системи соцiального захисту</t>
  </si>
  <si>
    <t>090412</t>
  </si>
  <si>
    <t xml:space="preserve">надання грошових допомог </t>
  </si>
  <si>
    <t>Інші видатки на соціальний захист населення</t>
  </si>
  <si>
    <t>за рахунок субвенції з державного бюджету місцевим бюджетам на створення рекреаційних зон, меморіальних та музейних комплексів, а також розвиток історико-культурних пам'яток та заповідників</t>
  </si>
  <si>
    <t>150000</t>
  </si>
  <si>
    <t>250383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</si>
  <si>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</si>
  <si>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Інші субвенції (субвенція обласному бюджету Львівської області для відшкодування вартості лікування ветеранів ОУН УПА, політв’язнів і репресованих  з Рівненської області у лікарні відновного лікування № 2 "Центр реабілітації ветеранів ОУН-УПА "Говерла" м.Моршин Львівської області)</t>
  </si>
  <si>
    <t xml:space="preserve">              Додаток 2</t>
  </si>
  <si>
    <t>від 23 травня 2008 року №799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</si>
</sst>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33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sz val="12"/>
      <color indexed="8"/>
      <name val="Times New Roman Cyr"/>
      <family val="0"/>
    </font>
    <font>
      <b/>
      <sz val="16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1" xfId="18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>
      <alignment horizontal="center" vertical="top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18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0" fillId="3" borderId="0" xfId="0" applyFill="1" applyAlignment="1">
      <alignment/>
    </xf>
    <xf numFmtId="0" fontId="16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3" fontId="2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top" wrapText="1"/>
    </xf>
    <xf numFmtId="3" fontId="13" fillId="3" borderId="0" xfId="0" applyNumberFormat="1" applyFont="1" applyFill="1" applyAlignment="1">
      <alignment/>
    </xf>
    <xf numFmtId="3" fontId="22" fillId="4" borderId="5" xfId="0" applyNumberFormat="1" applyFont="1" applyFill="1" applyBorder="1" applyAlignment="1">
      <alignment horizontal="center" vertical="top"/>
    </xf>
    <xf numFmtId="3" fontId="22" fillId="4" borderId="6" xfId="0" applyNumberFormat="1" applyFont="1" applyFill="1" applyBorder="1" applyAlignment="1">
      <alignment horizontal="center" vertical="top" wrapText="1"/>
    </xf>
    <xf numFmtId="3" fontId="7" fillId="4" borderId="4" xfId="0" applyNumberFormat="1" applyFont="1" applyFill="1" applyBorder="1" applyAlignment="1">
      <alignment horizontal="center" vertical="top" wrapText="1"/>
    </xf>
    <xf numFmtId="3" fontId="7" fillId="4" borderId="3" xfId="0" applyNumberFormat="1" applyFont="1" applyFill="1" applyBorder="1" applyAlignment="1">
      <alignment horizontal="center" vertical="top" wrapText="1"/>
    </xf>
    <xf numFmtId="3" fontId="26" fillId="0" borderId="4" xfId="0" applyNumberFormat="1" applyFont="1" applyFill="1" applyBorder="1" applyAlignment="1">
      <alignment horizontal="center" vertical="top" wrapText="1"/>
    </xf>
    <xf numFmtId="3" fontId="26" fillId="0" borderId="3" xfId="0" applyNumberFormat="1" applyFont="1" applyFill="1" applyBorder="1" applyAlignment="1">
      <alignment horizontal="center" vertical="top" wrapText="1"/>
    </xf>
    <xf numFmtId="3" fontId="27" fillId="3" borderId="4" xfId="0" applyNumberFormat="1" applyFont="1" applyFill="1" applyBorder="1" applyAlignment="1">
      <alignment horizontal="center" vertical="top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6" fillId="0" borderId="4" xfId="0" applyNumberFormat="1" applyFont="1" applyBorder="1" applyAlignment="1">
      <alignment horizontal="center" vertical="top" wrapText="1"/>
    </xf>
    <xf numFmtId="3" fontId="28" fillId="0" borderId="4" xfId="0" applyNumberFormat="1" applyFont="1" applyBorder="1" applyAlignment="1">
      <alignment horizontal="center" vertical="top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6" fillId="0" borderId="4" xfId="0" applyNumberFormat="1" applyFont="1" applyFill="1" applyBorder="1" applyAlignment="1">
      <alignment horizontal="center" vertical="top" wrapText="1"/>
    </xf>
    <xf numFmtId="3" fontId="28" fillId="0" borderId="4" xfId="0" applyNumberFormat="1" applyFont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top" wrapText="1"/>
    </xf>
    <xf numFmtId="3" fontId="28" fillId="0" borderId="4" xfId="0" applyNumberFormat="1" applyFont="1" applyFill="1" applyBorder="1" applyAlignment="1">
      <alignment horizontal="center" vertical="top"/>
    </xf>
    <xf numFmtId="0" fontId="30" fillId="0" borderId="2" xfId="0" applyFont="1" applyFill="1" applyBorder="1" applyAlignment="1">
      <alignment horizontal="center" vertical="center" wrapText="1"/>
    </xf>
    <xf numFmtId="3" fontId="29" fillId="0" borderId="4" xfId="0" applyNumberFormat="1" applyFont="1" applyFill="1" applyBorder="1" applyAlignment="1">
      <alignment horizontal="center" vertical="top" wrapText="1"/>
    </xf>
    <xf numFmtId="3" fontId="28" fillId="3" borderId="4" xfId="0" applyNumberFormat="1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>
      <alignment horizontal="center" vertical="top" wrapText="1"/>
    </xf>
    <xf numFmtId="49" fontId="10" fillId="4" borderId="7" xfId="0" applyNumberFormat="1" applyFont="1" applyFill="1" applyBorder="1" applyAlignment="1">
      <alignment horizontal="center" vertical="top" wrapText="1"/>
    </xf>
    <xf numFmtId="49" fontId="10" fillId="4" borderId="4" xfId="0" applyNumberFormat="1" applyFont="1" applyFill="1" applyBorder="1" applyAlignment="1">
      <alignment vertical="top" wrapText="1"/>
    </xf>
    <xf numFmtId="3" fontId="8" fillId="4" borderId="4" xfId="0" applyNumberFormat="1" applyFont="1" applyFill="1" applyBorder="1" applyAlignment="1">
      <alignment horizontal="center" vertical="top"/>
    </xf>
    <xf numFmtId="3" fontId="8" fillId="4" borderId="4" xfId="0" applyNumberFormat="1" applyFont="1" applyFill="1" applyBorder="1" applyAlignment="1">
      <alignment horizontal="center" vertical="top" wrapText="1"/>
    </xf>
    <xf numFmtId="49" fontId="14" fillId="0" borderId="7" xfId="0" applyNumberFormat="1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27" fillId="3" borderId="13" xfId="0" applyNumberFormat="1" applyFont="1" applyFill="1" applyBorder="1" applyAlignment="1">
      <alignment horizontal="center" vertical="top" wrapText="1"/>
    </xf>
    <xf numFmtId="3" fontId="27" fillId="3" borderId="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26" fillId="3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49" fontId="12" fillId="3" borderId="13" xfId="0" applyNumberFormat="1" applyFont="1" applyFill="1" applyBorder="1" applyAlignment="1" applyProtection="1">
      <alignment vertical="top" wrapText="1"/>
      <protection locked="0"/>
    </xf>
    <xf numFmtId="3" fontId="26" fillId="3" borderId="14" xfId="0" applyNumberFormat="1" applyFont="1" applyFill="1" applyBorder="1" applyAlignment="1">
      <alignment horizontal="center" vertical="top" wrapText="1"/>
    </xf>
    <xf numFmtId="49" fontId="31" fillId="0" borderId="4" xfId="0" applyNumberFormat="1" applyFont="1" applyFill="1" applyBorder="1" applyAlignment="1" applyProtection="1">
      <alignment vertical="top" wrapText="1"/>
      <protection locked="0"/>
    </xf>
    <xf numFmtId="49" fontId="13" fillId="3" borderId="4" xfId="0" applyNumberFormat="1" applyFont="1" applyFill="1" applyBorder="1" applyAlignment="1" applyProtection="1">
      <alignment vertical="top" wrapText="1"/>
      <protection locked="0"/>
    </xf>
    <xf numFmtId="3" fontId="26" fillId="3" borderId="3" xfId="0" applyNumberFormat="1" applyFont="1" applyFill="1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center" vertical="top" wrapText="1"/>
    </xf>
    <xf numFmtId="49" fontId="11" fillId="0" borderId="4" xfId="0" applyNumberFormat="1" applyFont="1" applyFill="1" applyBorder="1" applyAlignment="1" applyProtection="1">
      <alignment vertical="top" wrapText="1"/>
      <protection locked="0"/>
    </xf>
    <xf numFmtId="3" fontId="26" fillId="0" borderId="3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 applyProtection="1">
      <alignment vertical="top" wrapText="1"/>
      <protection locked="0"/>
    </xf>
    <xf numFmtId="49" fontId="13" fillId="3" borderId="7" xfId="0" applyNumberFormat="1" applyFont="1" applyFill="1" applyBorder="1" applyAlignment="1">
      <alignment horizontal="center" vertical="top" wrapText="1"/>
    </xf>
    <xf numFmtId="49" fontId="7" fillId="3" borderId="4" xfId="0" applyNumberFormat="1" applyFont="1" applyFill="1" applyBorder="1" applyAlignment="1" applyProtection="1">
      <alignment vertical="top" wrapText="1"/>
      <protection locked="0"/>
    </xf>
    <xf numFmtId="3" fontId="26" fillId="3" borderId="4" xfId="0" applyNumberFormat="1" applyFont="1" applyFill="1" applyBorder="1" applyAlignment="1">
      <alignment horizontal="center" vertical="top" wrapText="1"/>
    </xf>
    <xf numFmtId="3" fontId="26" fillId="3" borderId="3" xfId="0" applyNumberFormat="1" applyFont="1" applyFill="1" applyBorder="1" applyAlignment="1">
      <alignment horizontal="center" vertical="top" wrapText="1"/>
    </xf>
    <xf numFmtId="49" fontId="12" fillId="3" borderId="4" xfId="0" applyNumberFormat="1" applyFont="1" applyFill="1" applyBorder="1" applyAlignment="1" applyProtection="1">
      <alignment vertical="top" wrapText="1"/>
      <protection locked="0"/>
    </xf>
    <xf numFmtId="3" fontId="27" fillId="3" borderId="3" xfId="0" applyNumberFormat="1" applyFont="1" applyFill="1" applyBorder="1" applyAlignment="1">
      <alignment horizontal="center" vertical="top" wrapText="1"/>
    </xf>
    <xf numFmtId="49" fontId="25" fillId="0" borderId="4" xfId="0" applyNumberFormat="1" applyFont="1" applyFill="1" applyBorder="1" applyAlignment="1">
      <alignment vertical="top" wrapText="1"/>
    </xf>
    <xf numFmtId="49" fontId="11" fillId="0" borderId="4" xfId="0" applyNumberFormat="1" applyFont="1" applyBorder="1" applyAlignment="1" applyProtection="1">
      <alignment vertical="top" wrapText="1"/>
      <protection locked="0"/>
    </xf>
    <xf numFmtId="49" fontId="13" fillId="3" borderId="7" xfId="0" applyNumberFormat="1" applyFont="1" applyFill="1" applyBorder="1" applyAlignment="1">
      <alignment horizontal="center" vertical="top" wrapText="1"/>
    </xf>
    <xf numFmtId="49" fontId="12" fillId="3" borderId="4" xfId="0" applyNumberFormat="1" applyFont="1" applyFill="1" applyBorder="1" applyAlignment="1">
      <alignment vertical="top" wrapText="1"/>
    </xf>
    <xf numFmtId="49" fontId="14" fillId="0" borderId="7" xfId="0" applyNumberFormat="1" applyFont="1" applyFill="1" applyBorder="1" applyAlignment="1">
      <alignment horizontal="center" vertical="top" wrapText="1"/>
    </xf>
    <xf numFmtId="49" fontId="31" fillId="0" borderId="4" xfId="0" applyNumberFormat="1" applyFont="1" applyFill="1" applyBorder="1" applyAlignment="1">
      <alignment vertical="top" wrapText="1"/>
    </xf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/>
    </xf>
    <xf numFmtId="3" fontId="26" fillId="0" borderId="4" xfId="0" applyNumberFormat="1" applyFont="1" applyBorder="1" applyAlignment="1">
      <alignment horizontal="center" vertical="justify"/>
    </xf>
    <xf numFmtId="3" fontId="11" fillId="0" borderId="4" xfId="0" applyNumberFormat="1" applyFont="1" applyFill="1" applyBorder="1" applyAlignment="1">
      <alignment horizontal="center" vertical="top"/>
    </xf>
    <xf numFmtId="3" fontId="28" fillId="0" borderId="4" xfId="0" applyNumberFormat="1" applyFont="1" applyFill="1" applyBorder="1" applyAlignment="1">
      <alignment horizontal="center" vertical="top"/>
    </xf>
    <xf numFmtId="49" fontId="25" fillId="3" borderId="7" xfId="0" applyNumberFormat="1" applyFont="1" applyFill="1" applyBorder="1" applyAlignment="1">
      <alignment horizontal="center" vertical="top" wrapText="1"/>
    </xf>
    <xf numFmtId="49" fontId="10" fillId="3" borderId="4" xfId="0" applyNumberFormat="1" applyFont="1" applyFill="1" applyBorder="1" applyAlignment="1">
      <alignment vertical="top" wrapText="1"/>
    </xf>
    <xf numFmtId="3" fontId="20" fillId="3" borderId="4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Border="1" applyAlignment="1">
      <alignment vertical="center" wrapText="1"/>
    </xf>
    <xf numFmtId="3" fontId="27" fillId="0" borderId="3" xfId="0" applyNumberFormat="1" applyFont="1" applyFill="1" applyBorder="1" applyAlignment="1">
      <alignment horizontal="center" vertical="top" wrapText="1"/>
    </xf>
    <xf numFmtId="49" fontId="12" fillId="3" borderId="4" xfId="0" applyNumberFormat="1" applyFont="1" applyFill="1" applyBorder="1" applyAlignment="1" applyProtection="1">
      <alignment vertical="top" wrapText="1"/>
      <protection locked="0"/>
    </xf>
    <xf numFmtId="3" fontId="29" fillId="3" borderId="4" xfId="0" applyNumberFormat="1" applyFont="1" applyFill="1" applyBorder="1" applyAlignment="1">
      <alignment horizontal="center" vertical="top" wrapText="1"/>
    </xf>
    <xf numFmtId="0" fontId="14" fillId="0" borderId="4" xfId="19" applyNumberFormat="1" applyFont="1" applyBorder="1" applyAlignment="1">
      <alignment vertical="center" wrapText="1"/>
      <protection/>
    </xf>
    <xf numFmtId="49" fontId="25" fillId="0" borderId="7" xfId="0" applyNumberFormat="1" applyFont="1" applyFill="1" applyBorder="1" applyAlignment="1">
      <alignment horizontal="center" vertical="top" wrapText="1"/>
    </xf>
    <xf numFmtId="49" fontId="21" fillId="3" borderId="15" xfId="0" applyNumberFormat="1" applyFont="1" applyFill="1" applyBorder="1" applyAlignment="1" applyProtection="1">
      <alignment horizontal="center" vertical="top" wrapText="1"/>
      <protection locked="0"/>
    </xf>
    <xf numFmtId="3" fontId="20" fillId="3" borderId="5" xfId="0" applyNumberFormat="1" applyFont="1" applyFill="1" applyBorder="1" applyAlignment="1">
      <alignment horizontal="center" vertical="top" wrapText="1"/>
    </xf>
    <xf numFmtId="3" fontId="20" fillId="3" borderId="6" xfId="0" applyNumberFormat="1" applyFont="1" applyFill="1" applyBorder="1" applyAlignment="1">
      <alignment horizontal="center" vertical="top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3" fontId="26" fillId="3" borderId="4" xfId="0" applyNumberFormat="1" applyFont="1" applyFill="1" applyBorder="1" applyAlignment="1">
      <alignment horizontal="center" vertical="justify"/>
    </xf>
    <xf numFmtId="3" fontId="26" fillId="3" borderId="4" xfId="0" applyNumberFormat="1" applyFont="1" applyFill="1" applyBorder="1" applyAlignment="1">
      <alignment horizontal="center" vertical="top"/>
    </xf>
    <xf numFmtId="3" fontId="26" fillId="3" borderId="4" xfId="0" applyNumberFormat="1" applyFont="1" applyFill="1" applyBorder="1" applyAlignment="1">
      <alignment horizontal="center"/>
    </xf>
    <xf numFmtId="3" fontId="26" fillId="3" borderId="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14" fillId="0" borderId="7" xfId="0" applyNumberFormat="1" applyFont="1" applyBorder="1" applyAlignment="1">
      <alignment horizontal="center" vertical="top" wrapText="1"/>
    </xf>
    <xf numFmtId="3" fontId="26" fillId="0" borderId="4" xfId="0" applyNumberFormat="1" applyFont="1" applyBorder="1" applyAlignment="1">
      <alignment horizontal="center" vertical="top" wrapText="1"/>
    </xf>
    <xf numFmtId="49" fontId="22" fillId="4" borderId="16" xfId="0" applyNumberFormat="1" applyFont="1" applyFill="1" applyBorder="1" applyAlignment="1">
      <alignment horizontal="center" vertical="top" wrapText="1"/>
    </xf>
    <xf numFmtId="3" fontId="22" fillId="4" borderId="17" xfId="0" applyNumberFormat="1" applyFont="1" applyFill="1" applyBorder="1" applyAlignment="1">
      <alignment horizontal="center" vertical="top"/>
    </xf>
    <xf numFmtId="49" fontId="22" fillId="4" borderId="18" xfId="0" applyNumberFormat="1" applyFont="1" applyFill="1" applyBorder="1" applyAlignment="1">
      <alignment horizontal="center" vertical="top" wrapText="1"/>
    </xf>
    <xf numFmtId="3" fontId="8" fillId="4" borderId="3" xfId="0" applyNumberFormat="1" applyFont="1" applyFill="1" applyBorder="1" applyAlignment="1">
      <alignment horizontal="center" vertical="top"/>
    </xf>
    <xf numFmtId="49" fontId="25" fillId="0" borderId="7" xfId="0" applyNumberFormat="1" applyFont="1" applyFill="1" applyBorder="1" applyAlignment="1">
      <alignment horizontal="center" vertical="top" wrapText="1"/>
    </xf>
    <xf numFmtId="49" fontId="25" fillId="0" borderId="4" xfId="0" applyNumberFormat="1" applyFont="1" applyFill="1" applyBorder="1" applyAlignment="1">
      <alignment vertical="top" wrapText="1"/>
    </xf>
    <xf numFmtId="0" fontId="11" fillId="0" borderId="7" xfId="0" applyFont="1" applyBorder="1" applyAlignment="1">
      <alignment horizontal="center" vertical="justify" wrapText="1"/>
    </xf>
    <xf numFmtId="49" fontId="13" fillId="3" borderId="19" xfId="0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49" fontId="32" fillId="3" borderId="5" xfId="15" applyNumberFormat="1" applyFont="1" applyFill="1" applyBorder="1" applyAlignment="1" applyProtection="1">
      <alignment vertical="top" wrapText="1"/>
      <protection locked="0"/>
    </xf>
    <xf numFmtId="0" fontId="28" fillId="0" borderId="4" xfId="0" applyFont="1" applyBorder="1" applyAlignment="1">
      <alignment horizontal="center" vertical="justify"/>
    </xf>
    <xf numFmtId="0" fontId="25" fillId="0" borderId="4" xfId="0" applyNumberFormat="1" applyFont="1" applyFill="1" applyBorder="1" applyAlignment="1">
      <alignment vertical="top" wrapText="1"/>
    </xf>
    <xf numFmtId="49" fontId="13" fillId="3" borderId="20" xfId="0" applyNumberFormat="1" applyFont="1" applyFill="1" applyBorder="1" applyAlignment="1">
      <alignment horizontal="center" vertical="top" wrapText="1"/>
    </xf>
    <xf numFmtId="49" fontId="12" fillId="3" borderId="21" xfId="0" applyNumberFormat="1" applyFont="1" applyFill="1" applyBorder="1" applyAlignment="1" applyProtection="1">
      <alignment vertical="top" wrapText="1"/>
      <protection locked="0"/>
    </xf>
    <xf numFmtId="49" fontId="14" fillId="0" borderId="20" xfId="0" applyNumberFormat="1" applyFont="1" applyBorder="1" applyAlignment="1">
      <alignment horizontal="center" vertical="top" wrapText="1"/>
    </xf>
    <xf numFmtId="0" fontId="14" fillId="0" borderId="21" xfId="19" applyNumberFormat="1" applyFont="1" applyBorder="1" applyAlignment="1">
      <alignment vertical="center" wrapText="1" readingOrder="1"/>
      <protection/>
    </xf>
    <xf numFmtId="49" fontId="9" fillId="0" borderId="21" xfId="0" applyNumberFormat="1" applyFont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0" fontId="14" fillId="0" borderId="4" xfId="19" applyNumberFormat="1" applyFont="1" applyBorder="1" applyAlignment="1">
      <alignment vertical="center" wrapText="1" readingOrder="1"/>
      <protection/>
    </xf>
    <xf numFmtId="0" fontId="0" fillId="0" borderId="0" xfId="0" applyFont="1" applyFill="1" applyBorder="1" applyAlignment="1">
      <alignment/>
    </xf>
    <xf numFmtId="3" fontId="13" fillId="3" borderId="0" xfId="0" applyNumberFormat="1" applyFont="1" applyFill="1" applyAlignment="1">
      <alignment vertical="justify"/>
    </xf>
    <xf numFmtId="49" fontId="30" fillId="0" borderId="22" xfId="0" applyNumberFormat="1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0" fontId="1" fillId="0" borderId="25" xfId="0" applyFont="1" applyFill="1" applyBorder="1" applyAlignment="1">
      <alignment textRotation="255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textRotation="255"/>
    </xf>
    <xf numFmtId="0" fontId="30" fillId="0" borderId="1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ZV1PIV98" xfId="18"/>
    <cellStyle name="Обычный_ДОД4-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600075</xdr:colOff>
      <xdr:row>0</xdr:row>
      <xdr:rowOff>66675</xdr:rowOff>
    </xdr:from>
    <xdr:ext cx="2847975" cy="1085850"/>
    <xdr:sp>
      <xdr:nvSpPr>
        <xdr:cNvPr id="1" name="TextBox 6"/>
        <xdr:cNvSpPr txBox="1">
          <a:spLocks noChangeArrowheads="1"/>
        </xdr:cNvSpPr>
      </xdr:nvSpPr>
      <xdr:spPr>
        <a:xfrm>
          <a:off x="10248900" y="66675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           Додаток 3
до рішення Рівненської обласної  ради
від  23 травня 2008  року № 799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04950" y="161925"/>
          <a:ext cx="903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561975</xdr:rowOff>
    </xdr:from>
    <xdr:to>
      <xdr:col>9</xdr:col>
      <xdr:colOff>514350</xdr:colOff>
      <xdr:row>1</xdr:row>
      <xdr:rowOff>1209675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1171575" y="723900"/>
          <a:ext cx="8991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Зміни розподілу видатків обласного бюджету на 2008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180975</xdr:rowOff>
    </xdr:from>
    <xdr:to>
      <xdr:col>12</xdr:col>
      <xdr:colOff>304800</xdr:colOff>
      <xdr:row>6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09650" y="1600200"/>
          <a:ext cx="1183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20">
          <cell r="C20">
            <v>1616900</v>
          </cell>
          <cell r="D20">
            <v>6250000</v>
          </cell>
          <cell r="E20">
            <v>1250000</v>
          </cell>
          <cell r="F20">
            <v>7866900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4"/>
  <sheetViews>
    <sheetView showZeros="0" tabSelected="1" view="pageBreakPreview" zoomScaleSheetLayoutView="100" workbookViewId="0" topLeftCell="E1">
      <selection activeCell="N2" sqref="N2"/>
    </sheetView>
  </sheetViews>
  <sheetFormatPr defaultColWidth="9.33203125" defaultRowHeight="12.75"/>
  <cols>
    <col min="1" max="1" width="12" style="18" customWidth="1"/>
    <col min="2" max="2" width="40.83203125" style="13" customWidth="1"/>
    <col min="3" max="3" width="18.83203125" style="1" customWidth="1"/>
    <col min="4" max="4" width="16.16015625" style="0" customWidth="1"/>
    <col min="5" max="5" width="15.5" style="0" customWidth="1"/>
    <col min="6" max="7" width="16.66015625" style="0" customWidth="1"/>
    <col min="8" max="8" width="17.16015625" style="5" customWidth="1"/>
    <col min="9" max="9" width="15" style="0" customWidth="1"/>
    <col min="10" max="10" width="10.83203125" style="0" customWidth="1"/>
    <col min="11" max="11" width="14.5" style="0" customWidth="1"/>
    <col min="12" max="13" width="16.16015625" style="0" customWidth="1"/>
    <col min="14" max="14" width="21.16015625" style="1" customWidth="1"/>
    <col min="15" max="15" width="17.33203125" style="0" customWidth="1"/>
  </cols>
  <sheetData>
    <row r="1" spans="1:3" ht="12.75">
      <c r="A1" s="40"/>
      <c r="B1" s="39"/>
      <c r="C1" s="41"/>
    </row>
    <row r="2" spans="1:14" ht="95.25" customHeight="1" thickBot="1">
      <c r="A2" s="15"/>
      <c r="B2" s="39"/>
      <c r="N2" s="14" t="s">
        <v>36</v>
      </c>
    </row>
    <row r="3" spans="1:14" ht="49.5" customHeight="1" thickBot="1">
      <c r="A3" s="52" t="s">
        <v>24</v>
      </c>
      <c r="B3" s="52" t="s">
        <v>17</v>
      </c>
      <c r="C3" s="175" t="s">
        <v>9</v>
      </c>
      <c r="D3" s="175"/>
      <c r="E3" s="175"/>
      <c r="F3" s="175"/>
      <c r="G3" s="175"/>
      <c r="H3" s="176" t="s">
        <v>11</v>
      </c>
      <c r="I3" s="177"/>
      <c r="J3" s="177"/>
      <c r="K3" s="177"/>
      <c r="L3" s="177"/>
      <c r="M3" s="178"/>
      <c r="N3" s="170" t="s">
        <v>7</v>
      </c>
    </row>
    <row r="4" spans="1:14" ht="23.25" customHeight="1" thickBot="1">
      <c r="A4" s="167" t="s">
        <v>23</v>
      </c>
      <c r="B4" s="167" t="s">
        <v>25</v>
      </c>
      <c r="C4" s="173" t="s">
        <v>10</v>
      </c>
      <c r="D4" s="174" t="s">
        <v>39</v>
      </c>
      <c r="E4" s="173" t="s">
        <v>13</v>
      </c>
      <c r="F4" s="173"/>
      <c r="G4" s="174" t="s">
        <v>42</v>
      </c>
      <c r="H4" s="173" t="s">
        <v>10</v>
      </c>
      <c r="I4" s="174" t="s">
        <v>39</v>
      </c>
      <c r="J4" s="173" t="s">
        <v>13</v>
      </c>
      <c r="K4" s="173"/>
      <c r="L4" s="174" t="s">
        <v>42</v>
      </c>
      <c r="M4" s="179" t="s">
        <v>43</v>
      </c>
      <c r="N4" s="171"/>
    </row>
    <row r="5" spans="1:14" ht="78.75" customHeight="1" thickBot="1">
      <c r="A5" s="168"/>
      <c r="B5" s="168"/>
      <c r="C5" s="173"/>
      <c r="D5" s="174"/>
      <c r="E5" s="71" t="s">
        <v>40</v>
      </c>
      <c r="F5" s="71" t="s">
        <v>41</v>
      </c>
      <c r="G5" s="174"/>
      <c r="H5" s="173"/>
      <c r="I5" s="174"/>
      <c r="J5" s="71" t="s">
        <v>40</v>
      </c>
      <c r="K5" s="71" t="s">
        <v>41</v>
      </c>
      <c r="L5" s="174"/>
      <c r="M5" s="180"/>
      <c r="N5" s="172"/>
    </row>
    <row r="6" spans="1:14" ht="25.5" customHeight="1" thickBot="1">
      <c r="A6" s="87">
        <v>1</v>
      </c>
      <c r="B6" s="88">
        <v>2</v>
      </c>
      <c r="C6" s="89">
        <v>3</v>
      </c>
      <c r="D6" s="90">
        <v>4</v>
      </c>
      <c r="E6" s="90">
        <v>5</v>
      </c>
      <c r="F6" s="90">
        <v>6</v>
      </c>
      <c r="G6" s="90">
        <v>7</v>
      </c>
      <c r="H6" s="91">
        <v>8</v>
      </c>
      <c r="I6" s="90">
        <v>9</v>
      </c>
      <c r="J6" s="90">
        <v>10</v>
      </c>
      <c r="K6" s="90">
        <v>11</v>
      </c>
      <c r="L6" s="90">
        <v>12</v>
      </c>
      <c r="M6" s="92">
        <v>13</v>
      </c>
      <c r="N6" s="93" t="s">
        <v>44</v>
      </c>
    </row>
    <row r="7" spans="1:15" s="45" customFormat="1" ht="36.75" customHeight="1">
      <c r="A7" s="153" t="s">
        <v>59</v>
      </c>
      <c r="B7" s="99" t="s">
        <v>60</v>
      </c>
      <c r="C7" s="94">
        <f>D7+G7</f>
        <v>7355200</v>
      </c>
      <c r="D7" s="94">
        <f>D8</f>
        <v>0</v>
      </c>
      <c r="E7" s="94">
        <f aca="true" t="shared" si="0" ref="E7:M7">E8</f>
        <v>0</v>
      </c>
      <c r="F7" s="94">
        <f t="shared" si="0"/>
        <v>0</v>
      </c>
      <c r="G7" s="94">
        <f t="shared" si="0"/>
        <v>7355200</v>
      </c>
      <c r="H7" s="94">
        <f t="shared" si="0"/>
        <v>0</v>
      </c>
      <c r="I7" s="94">
        <f t="shared" si="0"/>
        <v>0</v>
      </c>
      <c r="J7" s="94">
        <f t="shared" si="0"/>
        <v>0</v>
      </c>
      <c r="K7" s="94">
        <f t="shared" si="0"/>
        <v>0</v>
      </c>
      <c r="L7" s="94">
        <f t="shared" si="0"/>
        <v>0</v>
      </c>
      <c r="M7" s="94">
        <f t="shared" si="0"/>
        <v>0</v>
      </c>
      <c r="N7" s="100">
        <f aca="true" t="shared" si="1" ref="N7:N15">SUM(H7,C7)</f>
        <v>7355200</v>
      </c>
      <c r="O7" s="166">
        <f>C7+H7</f>
        <v>7355200</v>
      </c>
    </row>
    <row r="8" spans="1:15" s="45" customFormat="1" ht="19.5" customHeight="1">
      <c r="A8" s="118" t="s">
        <v>69</v>
      </c>
      <c r="B8" s="101" t="s">
        <v>71</v>
      </c>
      <c r="C8" s="69">
        <f>D8+G8</f>
        <v>7355200</v>
      </c>
      <c r="D8" s="69">
        <f>D9+D10</f>
        <v>0</v>
      </c>
      <c r="E8" s="69">
        <f aca="true" t="shared" si="2" ref="E8:M8">E9+E10</f>
        <v>0</v>
      </c>
      <c r="F8" s="69">
        <f t="shared" si="2"/>
        <v>0</v>
      </c>
      <c r="G8" s="72">
        <f t="shared" si="2"/>
        <v>7355200</v>
      </c>
      <c r="H8" s="69">
        <f t="shared" si="2"/>
        <v>0</v>
      </c>
      <c r="I8" s="69">
        <f t="shared" si="2"/>
        <v>0</v>
      </c>
      <c r="J8" s="69">
        <f t="shared" si="2"/>
        <v>0</v>
      </c>
      <c r="K8" s="69">
        <f t="shared" si="2"/>
        <v>0</v>
      </c>
      <c r="L8" s="69">
        <f t="shared" si="2"/>
        <v>0</v>
      </c>
      <c r="M8" s="69">
        <f t="shared" si="2"/>
        <v>0</v>
      </c>
      <c r="N8" s="61">
        <f t="shared" si="1"/>
        <v>7355200</v>
      </c>
      <c r="O8" s="166">
        <f aca="true" t="shared" si="3" ref="O8:O61">C8+H8</f>
        <v>7355200</v>
      </c>
    </row>
    <row r="9" spans="1:15" s="45" customFormat="1" ht="83.25" customHeight="1">
      <c r="A9" s="118" t="s">
        <v>46</v>
      </c>
      <c r="B9" s="101" t="s">
        <v>70</v>
      </c>
      <c r="C9" s="69">
        <f>D9+G9</f>
        <v>5075200</v>
      </c>
      <c r="D9" s="69"/>
      <c r="E9" s="69"/>
      <c r="F9" s="69"/>
      <c r="G9" s="72">
        <v>5075200</v>
      </c>
      <c r="H9" s="69"/>
      <c r="I9" s="69"/>
      <c r="J9" s="69"/>
      <c r="K9" s="69"/>
      <c r="L9" s="69"/>
      <c r="M9" s="69"/>
      <c r="N9" s="61">
        <f t="shared" si="1"/>
        <v>5075200</v>
      </c>
      <c r="O9" s="166">
        <f t="shared" si="3"/>
        <v>5075200</v>
      </c>
    </row>
    <row r="10" spans="1:15" s="45" customFormat="1" ht="83.25" customHeight="1">
      <c r="A10" s="154"/>
      <c r="B10" s="101" t="s">
        <v>72</v>
      </c>
      <c r="C10" s="69">
        <f>D10+G10</f>
        <v>2280000</v>
      </c>
      <c r="D10" s="69"/>
      <c r="E10" s="69"/>
      <c r="F10" s="69"/>
      <c r="G10" s="72">
        <v>2280000</v>
      </c>
      <c r="H10" s="69"/>
      <c r="I10" s="69"/>
      <c r="J10" s="69"/>
      <c r="K10" s="69"/>
      <c r="L10" s="69"/>
      <c r="M10" s="69"/>
      <c r="N10" s="61">
        <f t="shared" si="1"/>
        <v>2280000</v>
      </c>
      <c r="O10" s="166">
        <f t="shared" si="3"/>
        <v>2280000</v>
      </c>
    </row>
    <row r="11" spans="1:15" s="44" customFormat="1" ht="30.75">
      <c r="A11" s="116" t="s">
        <v>28</v>
      </c>
      <c r="B11" s="102" t="s">
        <v>49</v>
      </c>
      <c r="C11" s="62">
        <f>C12+C13+C14</f>
        <v>293000</v>
      </c>
      <c r="D11" s="62">
        <f aca="true" t="shared" si="4" ref="D11:M11">D12+D13+D14</f>
        <v>25000</v>
      </c>
      <c r="E11" s="62">
        <f t="shared" si="4"/>
        <v>0</v>
      </c>
      <c r="F11" s="62">
        <f t="shared" si="4"/>
        <v>0</v>
      </c>
      <c r="G11" s="62">
        <f t="shared" si="4"/>
        <v>268000</v>
      </c>
      <c r="H11" s="62">
        <f t="shared" si="4"/>
        <v>6124700</v>
      </c>
      <c r="I11" s="62">
        <f t="shared" si="4"/>
        <v>0</v>
      </c>
      <c r="J11" s="62">
        <f t="shared" si="4"/>
        <v>0</v>
      </c>
      <c r="K11" s="62">
        <f t="shared" si="4"/>
        <v>0</v>
      </c>
      <c r="L11" s="62">
        <f t="shared" si="4"/>
        <v>6124700</v>
      </c>
      <c r="M11" s="62">
        <f t="shared" si="4"/>
        <v>0</v>
      </c>
      <c r="N11" s="103">
        <f t="shared" si="1"/>
        <v>6417700</v>
      </c>
      <c r="O11" s="166">
        <f t="shared" si="3"/>
        <v>6417700</v>
      </c>
    </row>
    <row r="12" spans="1:15" ht="16.5">
      <c r="A12" s="104" t="s">
        <v>4</v>
      </c>
      <c r="B12" s="105" t="s">
        <v>15</v>
      </c>
      <c r="C12" s="64">
        <f>SUM(D12,G12)</f>
        <v>160000</v>
      </c>
      <c r="D12" s="66"/>
      <c r="E12" s="66"/>
      <c r="F12" s="66"/>
      <c r="G12" s="66">
        <v>160000</v>
      </c>
      <c r="H12" s="64">
        <f>SUM(I12,L12)</f>
        <v>0</v>
      </c>
      <c r="I12" s="66"/>
      <c r="J12" s="66"/>
      <c r="K12" s="66"/>
      <c r="L12" s="66"/>
      <c r="M12" s="60"/>
      <c r="N12" s="106">
        <f t="shared" si="1"/>
        <v>160000</v>
      </c>
      <c r="O12" s="166">
        <f t="shared" si="3"/>
        <v>160000</v>
      </c>
    </row>
    <row r="13" spans="1:15" ht="30.75">
      <c r="A13" s="104" t="s">
        <v>5</v>
      </c>
      <c r="B13" s="107" t="s">
        <v>8</v>
      </c>
      <c r="C13" s="64">
        <f>SUM(D13,G13)</f>
        <v>133000</v>
      </c>
      <c r="D13" s="66">
        <v>25000</v>
      </c>
      <c r="E13" s="66"/>
      <c r="F13" s="66"/>
      <c r="G13" s="66">
        <f>50000+58000</f>
        <v>108000</v>
      </c>
      <c r="H13" s="64">
        <f>SUM(I13,L13)</f>
        <v>0</v>
      </c>
      <c r="I13" s="66"/>
      <c r="J13" s="66"/>
      <c r="K13" s="66"/>
      <c r="L13" s="66"/>
      <c r="M13" s="60"/>
      <c r="N13" s="106">
        <f t="shared" si="1"/>
        <v>133000</v>
      </c>
      <c r="O13" s="166">
        <f t="shared" si="3"/>
        <v>133000</v>
      </c>
    </row>
    <row r="14" spans="1:15" ht="17.25" customHeight="1">
      <c r="A14" s="104" t="s">
        <v>6</v>
      </c>
      <c r="B14" s="107" t="s">
        <v>109</v>
      </c>
      <c r="C14" s="64">
        <f>D14+G14</f>
        <v>0</v>
      </c>
      <c r="D14" s="65">
        <f>D15</f>
        <v>0</v>
      </c>
      <c r="E14" s="65">
        <f aca="true" t="shared" si="5" ref="E14:M14">E15</f>
        <v>0</v>
      </c>
      <c r="F14" s="65">
        <f t="shared" si="5"/>
        <v>0</v>
      </c>
      <c r="G14" s="65">
        <f t="shared" si="5"/>
        <v>0</v>
      </c>
      <c r="H14" s="145">
        <f t="shared" si="5"/>
        <v>6124700</v>
      </c>
      <c r="I14" s="65">
        <f t="shared" si="5"/>
        <v>0</v>
      </c>
      <c r="J14" s="65">
        <f t="shared" si="5"/>
        <v>0</v>
      </c>
      <c r="K14" s="65">
        <f t="shared" si="5"/>
        <v>0</v>
      </c>
      <c r="L14" s="65">
        <f t="shared" si="5"/>
        <v>6124700</v>
      </c>
      <c r="M14" s="65">
        <f t="shared" si="5"/>
        <v>0</v>
      </c>
      <c r="N14" s="106">
        <f t="shared" si="1"/>
        <v>6124700</v>
      </c>
      <c r="O14" s="166">
        <f t="shared" si="3"/>
        <v>6124700</v>
      </c>
    </row>
    <row r="15" spans="1:15" ht="126" customHeight="1">
      <c r="A15" s="104" t="s">
        <v>46</v>
      </c>
      <c r="B15" s="107" t="s">
        <v>64</v>
      </c>
      <c r="C15" s="64">
        <f>SUM(D15,G15)</f>
        <v>0</v>
      </c>
      <c r="D15" s="65"/>
      <c r="E15" s="65"/>
      <c r="F15" s="65"/>
      <c r="G15" s="65"/>
      <c r="H15" s="64">
        <f>SUM(I15,L15)</f>
        <v>6124700</v>
      </c>
      <c r="I15" s="65"/>
      <c r="J15" s="65"/>
      <c r="K15" s="65"/>
      <c r="L15" s="65">
        <v>6124700</v>
      </c>
      <c r="M15" s="65"/>
      <c r="N15" s="106">
        <f t="shared" si="1"/>
        <v>6124700</v>
      </c>
      <c r="O15" s="166">
        <f t="shared" si="3"/>
        <v>6124700</v>
      </c>
    </row>
    <row r="16" spans="1:15" ht="46.5" customHeight="1">
      <c r="A16" s="108" t="s">
        <v>102</v>
      </c>
      <c r="B16" s="109" t="s">
        <v>103</v>
      </c>
      <c r="C16" s="110">
        <f aca="true" t="shared" si="6" ref="C16:C24">D16+G16</f>
        <v>440000</v>
      </c>
      <c r="D16" s="97">
        <f>D19+D20+D17</f>
        <v>276000</v>
      </c>
      <c r="E16" s="97">
        <f aca="true" t="shared" si="7" ref="E16:M16">E19+E20+E17</f>
        <v>308400</v>
      </c>
      <c r="F16" s="97">
        <f t="shared" si="7"/>
        <v>0</v>
      </c>
      <c r="G16" s="97">
        <f t="shared" si="7"/>
        <v>164000</v>
      </c>
      <c r="H16" s="97">
        <f t="shared" si="7"/>
        <v>0</v>
      </c>
      <c r="I16" s="97">
        <f t="shared" si="7"/>
        <v>0</v>
      </c>
      <c r="J16" s="97">
        <f t="shared" si="7"/>
        <v>0</v>
      </c>
      <c r="K16" s="97">
        <f t="shared" si="7"/>
        <v>0</v>
      </c>
      <c r="L16" s="97">
        <f t="shared" si="7"/>
        <v>0</v>
      </c>
      <c r="M16" s="97">
        <f t="shared" si="7"/>
        <v>0</v>
      </c>
      <c r="N16" s="111">
        <f>C16+H16</f>
        <v>440000</v>
      </c>
      <c r="O16" s="166">
        <f t="shared" si="3"/>
        <v>440000</v>
      </c>
    </row>
    <row r="17" spans="1:17" ht="31.5" customHeight="1">
      <c r="A17" s="160" t="s">
        <v>125</v>
      </c>
      <c r="B17" s="162" t="s">
        <v>127</v>
      </c>
      <c r="C17" s="64">
        <f t="shared" si="6"/>
        <v>20000</v>
      </c>
      <c r="D17" s="66">
        <f>D18</f>
        <v>20000</v>
      </c>
      <c r="E17" s="67"/>
      <c r="F17" s="67"/>
      <c r="G17" s="67"/>
      <c r="H17" s="67"/>
      <c r="I17" s="67"/>
      <c r="J17" s="67"/>
      <c r="K17" s="67"/>
      <c r="L17" s="67"/>
      <c r="M17" s="67"/>
      <c r="N17" s="61">
        <f>C17+H17</f>
        <v>20000</v>
      </c>
      <c r="O17" s="166">
        <f t="shared" si="3"/>
        <v>20000</v>
      </c>
      <c r="P17" s="163"/>
      <c r="Q17" s="163"/>
    </row>
    <row r="18" spans="1:17" ht="24" customHeight="1">
      <c r="A18" s="118" t="s">
        <v>46</v>
      </c>
      <c r="B18" s="162" t="s">
        <v>126</v>
      </c>
      <c r="C18" s="64">
        <f t="shared" si="6"/>
        <v>20000</v>
      </c>
      <c r="D18" s="66">
        <v>20000</v>
      </c>
      <c r="E18" s="67"/>
      <c r="F18" s="67"/>
      <c r="G18" s="67"/>
      <c r="H18" s="67"/>
      <c r="I18" s="67"/>
      <c r="J18" s="67"/>
      <c r="K18" s="67"/>
      <c r="L18" s="67"/>
      <c r="M18" s="67"/>
      <c r="N18" s="61">
        <f>C18+H18</f>
        <v>20000</v>
      </c>
      <c r="O18" s="166">
        <f t="shared" si="3"/>
        <v>20000</v>
      </c>
      <c r="P18" s="163"/>
      <c r="Q18" s="163"/>
    </row>
    <row r="19" spans="1:15" ht="49.5" customHeight="1">
      <c r="A19" s="104" t="s">
        <v>104</v>
      </c>
      <c r="B19" s="107" t="s">
        <v>124</v>
      </c>
      <c r="C19" s="64">
        <f t="shared" si="6"/>
        <v>0</v>
      </c>
      <c r="D19" s="65">
        <f>-15000-102000-47000</f>
        <v>-164000</v>
      </c>
      <c r="E19" s="65"/>
      <c r="F19" s="65"/>
      <c r="G19" s="65">
        <f>15000+102000+47000</f>
        <v>164000</v>
      </c>
      <c r="H19" s="64"/>
      <c r="I19" s="65"/>
      <c r="J19" s="65"/>
      <c r="K19" s="65"/>
      <c r="L19" s="65"/>
      <c r="M19" s="65"/>
      <c r="N19" s="61">
        <f>C19+H19</f>
        <v>0</v>
      </c>
      <c r="O19" s="166">
        <f t="shared" si="3"/>
        <v>0</v>
      </c>
    </row>
    <row r="20" spans="1:15" ht="33.75" customHeight="1">
      <c r="A20" s="104" t="s">
        <v>105</v>
      </c>
      <c r="B20" s="107" t="s">
        <v>106</v>
      </c>
      <c r="C20" s="64">
        <f t="shared" si="6"/>
        <v>420000</v>
      </c>
      <c r="D20" s="65">
        <v>420000</v>
      </c>
      <c r="E20" s="65">
        <v>308400</v>
      </c>
      <c r="F20" s="65"/>
      <c r="G20" s="65"/>
      <c r="H20" s="64"/>
      <c r="I20" s="65"/>
      <c r="J20" s="65"/>
      <c r="K20" s="65"/>
      <c r="L20" s="65"/>
      <c r="M20" s="65"/>
      <c r="N20" s="61">
        <f>C20+H20</f>
        <v>420000</v>
      </c>
      <c r="O20" s="166">
        <f t="shared" si="3"/>
        <v>420000</v>
      </c>
    </row>
    <row r="21" spans="1:15" s="44" customFormat="1" ht="30.75">
      <c r="A21" s="116" t="s">
        <v>37</v>
      </c>
      <c r="B21" s="112" t="s">
        <v>45</v>
      </c>
      <c r="C21" s="62">
        <f t="shared" si="6"/>
        <v>-200000</v>
      </c>
      <c r="D21" s="62">
        <f>D25+D22+D23+D24</f>
        <v>-170100</v>
      </c>
      <c r="E21" s="62">
        <f>E25+E22+E23+E24</f>
        <v>0</v>
      </c>
      <c r="F21" s="62">
        <f>F25+F22+F23+F24</f>
        <v>0</v>
      </c>
      <c r="G21" s="62">
        <f>G25+G22+G23+G24</f>
        <v>-29900</v>
      </c>
      <c r="H21" s="62">
        <f aca="true" t="shared" si="8" ref="H21:M21">H25+H22</f>
        <v>0</v>
      </c>
      <c r="I21" s="62">
        <f t="shared" si="8"/>
        <v>0</v>
      </c>
      <c r="J21" s="62">
        <f t="shared" si="8"/>
        <v>0</v>
      </c>
      <c r="K21" s="62">
        <f t="shared" si="8"/>
        <v>0</v>
      </c>
      <c r="L21" s="62">
        <f t="shared" si="8"/>
        <v>0</v>
      </c>
      <c r="M21" s="62">
        <f t="shared" si="8"/>
        <v>0</v>
      </c>
      <c r="N21" s="113">
        <f aca="true" t="shared" si="9" ref="N21:N26">SUM(H21,C21)</f>
        <v>-200000</v>
      </c>
      <c r="O21" s="166">
        <f t="shared" si="3"/>
        <v>-200000</v>
      </c>
    </row>
    <row r="22" spans="1:15" s="44" customFormat="1" ht="20.25" customHeight="1">
      <c r="A22" s="118" t="s">
        <v>84</v>
      </c>
      <c r="B22" s="101" t="s">
        <v>85</v>
      </c>
      <c r="C22" s="69">
        <f t="shared" si="6"/>
        <v>0</v>
      </c>
      <c r="D22" s="72">
        <v>29900</v>
      </c>
      <c r="E22" s="72"/>
      <c r="F22" s="72"/>
      <c r="G22" s="72">
        <v>-29900</v>
      </c>
      <c r="H22" s="69"/>
      <c r="I22" s="69"/>
      <c r="J22" s="69"/>
      <c r="K22" s="69"/>
      <c r="L22" s="69"/>
      <c r="M22" s="69"/>
      <c r="N22" s="106">
        <f t="shared" si="9"/>
        <v>0</v>
      </c>
      <c r="O22" s="166">
        <f t="shared" si="3"/>
        <v>0</v>
      </c>
    </row>
    <row r="23" spans="1:15" s="44" customFormat="1" ht="20.25" customHeight="1">
      <c r="A23" s="144" t="s">
        <v>88</v>
      </c>
      <c r="B23" s="114" t="s">
        <v>89</v>
      </c>
      <c r="C23" s="69">
        <f t="shared" si="6"/>
        <v>75000</v>
      </c>
      <c r="D23" s="72">
        <v>75000</v>
      </c>
      <c r="E23" s="72"/>
      <c r="F23" s="72"/>
      <c r="G23" s="72"/>
      <c r="H23" s="69"/>
      <c r="I23" s="69"/>
      <c r="J23" s="69"/>
      <c r="K23" s="69"/>
      <c r="L23" s="69"/>
      <c r="M23" s="69"/>
      <c r="N23" s="106">
        <f t="shared" si="9"/>
        <v>75000</v>
      </c>
      <c r="O23" s="166">
        <f t="shared" si="3"/>
        <v>75000</v>
      </c>
    </row>
    <row r="24" spans="1:15" s="44" customFormat="1" ht="20.25" customHeight="1">
      <c r="A24" s="144" t="s">
        <v>90</v>
      </c>
      <c r="B24" s="114" t="s">
        <v>91</v>
      </c>
      <c r="C24" s="69">
        <f t="shared" si="6"/>
        <v>40000</v>
      </c>
      <c r="D24" s="72">
        <v>40000</v>
      </c>
      <c r="E24" s="72"/>
      <c r="F24" s="72"/>
      <c r="G24" s="72"/>
      <c r="H24" s="69"/>
      <c r="I24" s="69"/>
      <c r="J24" s="69"/>
      <c r="K24" s="69"/>
      <c r="L24" s="69"/>
      <c r="M24" s="69"/>
      <c r="N24" s="106">
        <f t="shared" si="9"/>
        <v>40000</v>
      </c>
      <c r="O24" s="166">
        <f t="shared" si="3"/>
        <v>40000</v>
      </c>
    </row>
    <row r="25" spans="1:15" ht="20.25" customHeight="1">
      <c r="A25" s="144" t="s">
        <v>3</v>
      </c>
      <c r="B25" s="114" t="s">
        <v>52</v>
      </c>
      <c r="C25" s="67">
        <f>SUM(D25,G25)</f>
        <v>-315000</v>
      </c>
      <c r="D25" s="68">
        <f>D26</f>
        <v>-315000</v>
      </c>
      <c r="E25" s="68">
        <f aca="true" t="shared" si="10" ref="E25:M25">E26</f>
        <v>0</v>
      </c>
      <c r="F25" s="68">
        <f t="shared" si="10"/>
        <v>0</v>
      </c>
      <c r="G25" s="68">
        <f t="shared" si="10"/>
        <v>0</v>
      </c>
      <c r="H25" s="68">
        <f t="shared" si="10"/>
        <v>0</v>
      </c>
      <c r="I25" s="68">
        <f t="shared" si="10"/>
        <v>0</v>
      </c>
      <c r="J25" s="68">
        <f t="shared" si="10"/>
        <v>0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106">
        <f t="shared" si="9"/>
        <v>-315000</v>
      </c>
      <c r="O25" s="166">
        <f t="shared" si="3"/>
        <v>-315000</v>
      </c>
    </row>
    <row r="26" spans="1:15" ht="127.5" customHeight="1">
      <c r="A26" s="104" t="s">
        <v>46</v>
      </c>
      <c r="B26" s="115" t="s">
        <v>119</v>
      </c>
      <c r="C26" s="67">
        <f>SUM(D26,G26)</f>
        <v>-315000</v>
      </c>
      <c r="D26" s="68">
        <v>-315000</v>
      </c>
      <c r="E26" s="68"/>
      <c r="F26" s="68"/>
      <c r="G26" s="68"/>
      <c r="H26" s="66"/>
      <c r="I26" s="68"/>
      <c r="J26" s="68"/>
      <c r="K26" s="68"/>
      <c r="L26" s="68"/>
      <c r="M26" s="68"/>
      <c r="N26" s="106">
        <f t="shared" si="9"/>
        <v>-315000</v>
      </c>
      <c r="O26" s="166">
        <f t="shared" si="3"/>
        <v>-315000</v>
      </c>
    </row>
    <row r="27" spans="1:15" s="8" customFormat="1" ht="51" customHeight="1">
      <c r="A27" s="116" t="s">
        <v>31</v>
      </c>
      <c r="B27" s="117" t="s">
        <v>18</v>
      </c>
      <c r="C27" s="73">
        <f aca="true" t="shared" si="11" ref="C27:M27">C31+C30+C28+C32</f>
        <v>0</v>
      </c>
      <c r="D27" s="73">
        <f t="shared" si="11"/>
        <v>0</v>
      </c>
      <c r="E27" s="73">
        <f t="shared" si="11"/>
        <v>0</v>
      </c>
      <c r="F27" s="73">
        <f t="shared" si="11"/>
        <v>0</v>
      </c>
      <c r="G27" s="73">
        <f t="shared" si="11"/>
        <v>0</v>
      </c>
      <c r="H27" s="97">
        <f t="shared" si="11"/>
        <v>1246000</v>
      </c>
      <c r="I27" s="97">
        <f t="shared" si="11"/>
        <v>0</v>
      </c>
      <c r="J27" s="97">
        <f t="shared" si="11"/>
        <v>0</v>
      </c>
      <c r="K27" s="97">
        <f t="shared" si="11"/>
        <v>0</v>
      </c>
      <c r="L27" s="97">
        <f t="shared" si="11"/>
        <v>1246000</v>
      </c>
      <c r="M27" s="97">
        <f t="shared" si="11"/>
        <v>1250000</v>
      </c>
      <c r="N27" s="113">
        <f aca="true" t="shared" si="12" ref="N27:N33">C27+H27</f>
        <v>1246000</v>
      </c>
      <c r="O27" s="166">
        <f t="shared" si="3"/>
        <v>1246000</v>
      </c>
    </row>
    <row r="28" spans="1:15" s="96" customFormat="1" ht="18.75" customHeight="1">
      <c r="A28" s="118" t="s">
        <v>95</v>
      </c>
      <c r="B28" s="119" t="s">
        <v>96</v>
      </c>
      <c r="C28" s="60">
        <f>C29</f>
        <v>0</v>
      </c>
      <c r="D28" s="60">
        <f aca="true" t="shared" si="13" ref="D28:K28">D29</f>
        <v>0</v>
      </c>
      <c r="E28" s="60">
        <f t="shared" si="13"/>
        <v>0</v>
      </c>
      <c r="F28" s="60">
        <f t="shared" si="13"/>
        <v>0</v>
      </c>
      <c r="G28" s="60">
        <f t="shared" si="13"/>
        <v>0</v>
      </c>
      <c r="H28" s="60">
        <f>H29+250000</f>
        <v>1250000</v>
      </c>
      <c r="I28" s="60">
        <f t="shared" si="13"/>
        <v>0</v>
      </c>
      <c r="J28" s="60">
        <f t="shared" si="13"/>
        <v>0</v>
      </c>
      <c r="K28" s="60">
        <f t="shared" si="13"/>
        <v>0</v>
      </c>
      <c r="L28" s="66">
        <f>L29+250000</f>
        <v>1250000</v>
      </c>
      <c r="M28" s="66">
        <f>M29+250000</f>
        <v>1250000</v>
      </c>
      <c r="N28" s="106">
        <f t="shared" si="12"/>
        <v>1250000</v>
      </c>
      <c r="O28" s="166">
        <f t="shared" si="3"/>
        <v>1250000</v>
      </c>
    </row>
    <row r="29" spans="1:15" s="96" customFormat="1" ht="111.75" customHeight="1">
      <c r="A29" s="104" t="s">
        <v>46</v>
      </c>
      <c r="B29" s="119" t="s">
        <v>113</v>
      </c>
      <c r="C29" s="60">
        <f>D29+G29</f>
        <v>0</v>
      </c>
      <c r="D29" s="63"/>
      <c r="E29" s="63"/>
      <c r="F29" s="63"/>
      <c r="G29" s="67"/>
      <c r="H29" s="67">
        <f>I29+L29</f>
        <v>1000000</v>
      </c>
      <c r="I29" s="67"/>
      <c r="J29" s="67"/>
      <c r="K29" s="67"/>
      <c r="L29" s="66">
        <f>M29</f>
        <v>1000000</v>
      </c>
      <c r="M29" s="66">
        <v>1000000</v>
      </c>
      <c r="N29" s="106">
        <f t="shared" si="12"/>
        <v>1000000</v>
      </c>
      <c r="O29" s="166">
        <f t="shared" si="3"/>
        <v>1000000</v>
      </c>
    </row>
    <row r="30" spans="1:15" s="8" customFormat="1" ht="33" customHeight="1">
      <c r="A30" s="118" t="s">
        <v>75</v>
      </c>
      <c r="B30" s="119" t="s">
        <v>78</v>
      </c>
      <c r="C30" s="60">
        <f>D30+G30</f>
        <v>0</v>
      </c>
      <c r="D30" s="63"/>
      <c r="E30" s="63"/>
      <c r="F30" s="63"/>
      <c r="G30" s="63"/>
      <c r="H30" s="67">
        <f>I30+L30</f>
        <v>-156900</v>
      </c>
      <c r="I30" s="63"/>
      <c r="J30" s="63"/>
      <c r="K30" s="63"/>
      <c r="L30" s="63">
        <v>-156900</v>
      </c>
      <c r="M30" s="63"/>
      <c r="N30" s="106">
        <f t="shared" si="12"/>
        <v>-156900</v>
      </c>
      <c r="O30" s="166">
        <f t="shared" si="3"/>
        <v>-156900</v>
      </c>
    </row>
    <row r="31" spans="1:15" s="8" customFormat="1" ht="18.75" customHeight="1">
      <c r="A31" s="104" t="s">
        <v>76</v>
      </c>
      <c r="B31" s="114" t="s">
        <v>79</v>
      </c>
      <c r="C31" s="60">
        <f>D31+G31</f>
        <v>0</v>
      </c>
      <c r="D31" s="65">
        <f>D32</f>
        <v>0</v>
      </c>
      <c r="E31" s="65">
        <f aca="true" t="shared" si="14" ref="E31:M31">E32</f>
        <v>0</v>
      </c>
      <c r="F31" s="65">
        <f t="shared" si="14"/>
        <v>0</v>
      </c>
      <c r="G31" s="65"/>
      <c r="H31" s="67">
        <f>I31+L31</f>
        <v>274000</v>
      </c>
      <c r="I31" s="65">
        <f t="shared" si="14"/>
        <v>0</v>
      </c>
      <c r="J31" s="65">
        <f t="shared" si="14"/>
        <v>0</v>
      </c>
      <c r="K31" s="65">
        <f t="shared" si="14"/>
        <v>0</v>
      </c>
      <c r="L31" s="65">
        <v>274000</v>
      </c>
      <c r="M31" s="65">
        <f t="shared" si="14"/>
        <v>0</v>
      </c>
      <c r="N31" s="106">
        <f t="shared" si="12"/>
        <v>274000</v>
      </c>
      <c r="O31" s="166">
        <f t="shared" si="3"/>
        <v>274000</v>
      </c>
    </row>
    <row r="32" spans="1:15" s="8" customFormat="1" ht="48.75" customHeight="1">
      <c r="A32" s="104" t="s">
        <v>77</v>
      </c>
      <c r="B32" s="114" t="s">
        <v>80</v>
      </c>
      <c r="C32" s="60">
        <f>D32+G32</f>
        <v>0</v>
      </c>
      <c r="D32" s="65"/>
      <c r="E32" s="65"/>
      <c r="F32" s="65"/>
      <c r="G32" s="65"/>
      <c r="H32" s="67">
        <f>I32+L32</f>
        <v>-121100</v>
      </c>
      <c r="I32" s="65"/>
      <c r="J32" s="65"/>
      <c r="K32" s="65"/>
      <c r="L32" s="65">
        <v>-121100</v>
      </c>
      <c r="M32" s="65"/>
      <c r="N32" s="106">
        <f t="shared" si="12"/>
        <v>-121100</v>
      </c>
      <c r="O32" s="166">
        <f t="shared" si="3"/>
        <v>-121100</v>
      </c>
    </row>
    <row r="33" spans="1:15" s="8" customFormat="1" ht="30.75">
      <c r="A33" s="116" t="s">
        <v>29</v>
      </c>
      <c r="B33" s="112" t="s">
        <v>12</v>
      </c>
      <c r="C33" s="110">
        <f aca="true" t="shared" si="15" ref="C33:M33">C36+C34</f>
        <v>840000</v>
      </c>
      <c r="D33" s="110">
        <f t="shared" si="15"/>
        <v>0</v>
      </c>
      <c r="E33" s="110">
        <f t="shared" si="15"/>
        <v>0</v>
      </c>
      <c r="F33" s="110">
        <f t="shared" si="15"/>
        <v>0</v>
      </c>
      <c r="G33" s="110">
        <f t="shared" si="15"/>
        <v>1250000</v>
      </c>
      <c r="H33" s="110">
        <f t="shared" si="15"/>
        <v>0</v>
      </c>
      <c r="I33" s="110">
        <f t="shared" si="15"/>
        <v>0</v>
      </c>
      <c r="J33" s="110">
        <f t="shared" si="15"/>
        <v>0</v>
      </c>
      <c r="K33" s="110">
        <f t="shared" si="15"/>
        <v>0</v>
      </c>
      <c r="L33" s="110">
        <f t="shared" si="15"/>
        <v>0</v>
      </c>
      <c r="M33" s="110">
        <f t="shared" si="15"/>
        <v>0</v>
      </c>
      <c r="N33" s="113">
        <f t="shared" si="12"/>
        <v>840000</v>
      </c>
      <c r="O33" s="166">
        <f t="shared" si="3"/>
        <v>840000</v>
      </c>
    </row>
    <row r="34" spans="1:15" s="96" customFormat="1" ht="46.5">
      <c r="A34" s="104" t="s">
        <v>93</v>
      </c>
      <c r="B34" s="120" t="s">
        <v>94</v>
      </c>
      <c r="C34" s="60">
        <f>SUM(D34,G34)</f>
        <v>1250000</v>
      </c>
      <c r="D34" s="60"/>
      <c r="E34" s="60"/>
      <c r="F34" s="60"/>
      <c r="G34" s="66">
        <f>250000+1000000</f>
        <v>1250000</v>
      </c>
      <c r="H34" s="60"/>
      <c r="I34" s="60"/>
      <c r="J34" s="60"/>
      <c r="K34" s="60"/>
      <c r="L34" s="60"/>
      <c r="M34" s="60"/>
      <c r="N34" s="106">
        <f>C34+H34</f>
        <v>1250000</v>
      </c>
      <c r="O34" s="166">
        <f t="shared" si="3"/>
        <v>1250000</v>
      </c>
    </row>
    <row r="35" spans="1:15" s="96" customFormat="1" ht="93">
      <c r="A35" s="104" t="s">
        <v>46</v>
      </c>
      <c r="B35" s="120" t="s">
        <v>128</v>
      </c>
      <c r="C35" s="60">
        <f>SUM(D35,G35)</f>
        <v>1000000</v>
      </c>
      <c r="D35" s="60"/>
      <c r="E35" s="60"/>
      <c r="F35" s="60"/>
      <c r="G35" s="66">
        <v>1000000</v>
      </c>
      <c r="H35" s="60"/>
      <c r="I35" s="60"/>
      <c r="J35" s="60"/>
      <c r="K35" s="60"/>
      <c r="L35" s="60"/>
      <c r="M35" s="60"/>
      <c r="N35" s="106">
        <f>C35+H35</f>
        <v>1000000</v>
      </c>
      <c r="O35" s="166">
        <f t="shared" si="3"/>
        <v>1000000</v>
      </c>
    </row>
    <row r="36" spans="1:15" s="8" customFormat="1" ht="16.5">
      <c r="A36" s="118" t="s">
        <v>3</v>
      </c>
      <c r="B36" s="120" t="s">
        <v>50</v>
      </c>
      <c r="C36" s="60">
        <f>C37</f>
        <v>-410000</v>
      </c>
      <c r="D36" s="65"/>
      <c r="E36" s="65"/>
      <c r="F36" s="65"/>
      <c r="G36" s="65"/>
      <c r="H36" s="67"/>
      <c r="I36" s="65"/>
      <c r="J36" s="65"/>
      <c r="K36" s="65"/>
      <c r="L36" s="65"/>
      <c r="M36" s="65"/>
      <c r="N36" s="106">
        <f>C36+H36</f>
        <v>-410000</v>
      </c>
      <c r="O36" s="166">
        <f t="shared" si="3"/>
        <v>-410000</v>
      </c>
    </row>
    <row r="37" spans="1:15" s="8" customFormat="1" ht="46.5">
      <c r="A37" s="104" t="s">
        <v>46</v>
      </c>
      <c r="B37" s="120" t="s">
        <v>48</v>
      </c>
      <c r="C37" s="60">
        <f>-160000-250000</f>
        <v>-410000</v>
      </c>
      <c r="D37" s="65"/>
      <c r="E37" s="65"/>
      <c r="F37" s="65"/>
      <c r="G37" s="65"/>
      <c r="H37" s="67"/>
      <c r="I37" s="65"/>
      <c r="J37" s="65"/>
      <c r="K37" s="65"/>
      <c r="L37" s="65"/>
      <c r="M37" s="65"/>
      <c r="N37" s="106">
        <f>C37+H37</f>
        <v>-410000</v>
      </c>
      <c r="O37" s="166">
        <f t="shared" si="3"/>
        <v>-410000</v>
      </c>
    </row>
    <row r="38" spans="1:15" s="44" customFormat="1" ht="46.5">
      <c r="A38" s="116" t="s">
        <v>30</v>
      </c>
      <c r="B38" s="102" t="s">
        <v>47</v>
      </c>
      <c r="C38" s="62">
        <f>D38+G38</f>
        <v>0</v>
      </c>
      <c r="D38" s="62">
        <f>D39</f>
        <v>0</v>
      </c>
      <c r="E38" s="62">
        <f aca="true" t="shared" si="16" ref="E38:M38">E39</f>
        <v>0</v>
      </c>
      <c r="F38" s="62">
        <f t="shared" si="16"/>
        <v>0</v>
      </c>
      <c r="G38" s="62">
        <f t="shared" si="16"/>
        <v>0</v>
      </c>
      <c r="H38" s="62">
        <f t="shared" si="16"/>
        <v>4000</v>
      </c>
      <c r="I38" s="62">
        <f t="shared" si="16"/>
        <v>4000</v>
      </c>
      <c r="J38" s="62">
        <f t="shared" si="16"/>
        <v>0</v>
      </c>
      <c r="K38" s="62">
        <f t="shared" si="16"/>
        <v>0</v>
      </c>
      <c r="L38" s="62">
        <f t="shared" si="16"/>
        <v>0</v>
      </c>
      <c r="M38" s="62">
        <f t="shared" si="16"/>
        <v>0</v>
      </c>
      <c r="N38" s="113">
        <f>SUM(H38,C38)</f>
        <v>4000</v>
      </c>
      <c r="O38" s="166">
        <f t="shared" si="3"/>
        <v>4000</v>
      </c>
    </row>
    <row r="39" spans="1:15" ht="30.75">
      <c r="A39" s="152">
        <v>240604</v>
      </c>
      <c r="B39" s="120" t="s">
        <v>81</v>
      </c>
      <c r="C39" s="120"/>
      <c r="D39" s="120"/>
      <c r="E39" s="121"/>
      <c r="F39" s="121"/>
      <c r="G39" s="121"/>
      <c r="H39" s="122">
        <f>I39+L39</f>
        <v>4000</v>
      </c>
      <c r="I39" s="156">
        <v>4000</v>
      </c>
      <c r="J39" s="123"/>
      <c r="K39" s="123"/>
      <c r="L39" s="124"/>
      <c r="M39" s="124"/>
      <c r="N39" s="61">
        <f>H39+C39</f>
        <v>4000</v>
      </c>
      <c r="O39" s="166">
        <f t="shared" si="3"/>
        <v>4000</v>
      </c>
    </row>
    <row r="40" spans="1:26" ht="37.5" customHeight="1">
      <c r="A40" s="137" t="s">
        <v>111</v>
      </c>
      <c r="B40" s="138" t="s">
        <v>110</v>
      </c>
      <c r="C40" s="142">
        <f>-520000-20000-50000</f>
        <v>-590000</v>
      </c>
      <c r="D40" s="142"/>
      <c r="E40" s="141"/>
      <c r="F40" s="141"/>
      <c r="G40" s="141"/>
      <c r="H40" s="139"/>
      <c r="I40" s="141"/>
      <c r="J40" s="140"/>
      <c r="K40" s="140"/>
      <c r="L40" s="140"/>
      <c r="M40" s="140"/>
      <c r="N40" s="103">
        <f>H40+C40</f>
        <v>-590000</v>
      </c>
      <c r="O40" s="166">
        <f t="shared" si="3"/>
        <v>-590000</v>
      </c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</row>
    <row r="41" spans="1:15" s="44" customFormat="1" ht="18">
      <c r="A41" s="125"/>
      <c r="B41" s="126" t="s">
        <v>26</v>
      </c>
      <c r="C41" s="127">
        <f>C7+C11+C21+C27+C33+C38+C16+C40</f>
        <v>8138200</v>
      </c>
      <c r="D41" s="127">
        <f aca="true" t="shared" si="17" ref="D41:N41">D7+D11+D21+D27+D33+D38+D16+D40</f>
        <v>130900</v>
      </c>
      <c r="E41" s="127">
        <f t="shared" si="17"/>
        <v>308400</v>
      </c>
      <c r="F41" s="127">
        <f t="shared" si="17"/>
        <v>0</v>
      </c>
      <c r="G41" s="127">
        <f t="shared" si="17"/>
        <v>9007300</v>
      </c>
      <c r="H41" s="127">
        <f t="shared" si="17"/>
        <v>7374700</v>
      </c>
      <c r="I41" s="127">
        <f t="shared" si="17"/>
        <v>4000</v>
      </c>
      <c r="J41" s="127">
        <f t="shared" si="17"/>
        <v>0</v>
      </c>
      <c r="K41" s="127">
        <f t="shared" si="17"/>
        <v>0</v>
      </c>
      <c r="L41" s="127">
        <f t="shared" si="17"/>
        <v>7370700</v>
      </c>
      <c r="M41" s="127">
        <f t="shared" si="17"/>
        <v>1250000</v>
      </c>
      <c r="N41" s="127">
        <f t="shared" si="17"/>
        <v>15512900</v>
      </c>
      <c r="O41" s="166">
        <f t="shared" si="3"/>
        <v>15512900</v>
      </c>
    </row>
    <row r="42" spans="1:15" s="44" customFormat="1" ht="16.5">
      <c r="A42" s="125"/>
      <c r="B42" s="126" t="s">
        <v>19</v>
      </c>
      <c r="C42" s="62">
        <f>C43+C45+C54+C56+C52+C48+C50</f>
        <v>-6621300</v>
      </c>
      <c r="D42" s="62">
        <f aca="true" t="shared" si="18" ref="D42:N42">D43+D45+D54+D56+D52+D48+D50</f>
        <v>233900</v>
      </c>
      <c r="E42" s="62">
        <f t="shared" si="18"/>
        <v>0</v>
      </c>
      <c r="F42" s="62">
        <f t="shared" si="18"/>
        <v>0</v>
      </c>
      <c r="G42" s="62">
        <f t="shared" si="18"/>
        <v>-6855200</v>
      </c>
      <c r="H42" s="62">
        <f t="shared" si="18"/>
        <v>-1124700</v>
      </c>
      <c r="I42" s="62">
        <f t="shared" si="18"/>
        <v>5000000</v>
      </c>
      <c r="J42" s="62">
        <f t="shared" si="18"/>
        <v>0</v>
      </c>
      <c r="K42" s="62">
        <f t="shared" si="18"/>
        <v>0</v>
      </c>
      <c r="L42" s="62">
        <f t="shared" si="18"/>
        <v>-6124700</v>
      </c>
      <c r="M42" s="62">
        <f t="shared" si="18"/>
        <v>0</v>
      </c>
      <c r="N42" s="62">
        <f t="shared" si="18"/>
        <v>-7746000</v>
      </c>
      <c r="O42" s="166">
        <f t="shared" si="3"/>
        <v>-7746000</v>
      </c>
    </row>
    <row r="43" spans="1:15" s="44" customFormat="1" ht="16.5">
      <c r="A43" s="116" t="s">
        <v>27</v>
      </c>
      <c r="B43" s="117" t="s">
        <v>16</v>
      </c>
      <c r="C43" s="62">
        <f aca="true" t="shared" si="19" ref="C43:C55">D43+G43</f>
        <v>0</v>
      </c>
      <c r="D43" s="62">
        <f>D44</f>
        <v>-500000</v>
      </c>
      <c r="E43" s="62">
        <f aca="true" t="shared" si="20" ref="E43:M43">E44</f>
        <v>0</v>
      </c>
      <c r="F43" s="62">
        <f t="shared" si="20"/>
        <v>0</v>
      </c>
      <c r="G43" s="62">
        <f t="shared" si="20"/>
        <v>500000</v>
      </c>
      <c r="H43" s="62">
        <f t="shared" si="20"/>
        <v>0</v>
      </c>
      <c r="I43" s="62">
        <f t="shared" si="20"/>
        <v>0</v>
      </c>
      <c r="J43" s="62">
        <f t="shared" si="20"/>
        <v>0</v>
      </c>
      <c r="K43" s="62">
        <f t="shared" si="20"/>
        <v>0</v>
      </c>
      <c r="L43" s="62">
        <f t="shared" si="20"/>
        <v>0</v>
      </c>
      <c r="M43" s="62">
        <f t="shared" si="20"/>
        <v>0</v>
      </c>
      <c r="N43" s="113">
        <f>C43+H43</f>
        <v>0</v>
      </c>
      <c r="O43" s="166">
        <f t="shared" si="3"/>
        <v>0</v>
      </c>
    </row>
    <row r="44" spans="1:15" s="44" customFormat="1" ht="111.75" customHeight="1">
      <c r="A44" s="104" t="s">
        <v>57</v>
      </c>
      <c r="B44" s="128" t="s">
        <v>58</v>
      </c>
      <c r="C44" s="67">
        <f t="shared" si="19"/>
        <v>0</v>
      </c>
      <c r="D44" s="70">
        <v>-500000</v>
      </c>
      <c r="E44" s="60"/>
      <c r="F44" s="60"/>
      <c r="G44" s="66">
        <v>500000</v>
      </c>
      <c r="H44" s="69"/>
      <c r="I44" s="60"/>
      <c r="J44" s="60"/>
      <c r="K44" s="60"/>
      <c r="L44" s="69"/>
      <c r="M44" s="69"/>
      <c r="N44" s="129">
        <f>H44+C44</f>
        <v>0</v>
      </c>
      <c r="O44" s="166">
        <f t="shared" si="3"/>
        <v>0</v>
      </c>
    </row>
    <row r="45" spans="1:15" s="44" customFormat="1" ht="30.75">
      <c r="A45" s="116" t="s">
        <v>59</v>
      </c>
      <c r="B45" s="130" t="s">
        <v>60</v>
      </c>
      <c r="C45" s="62">
        <f t="shared" si="19"/>
        <v>-7355200</v>
      </c>
      <c r="D45" s="62">
        <f>D47+D46</f>
        <v>0</v>
      </c>
      <c r="E45" s="62">
        <f aca="true" t="shared" si="21" ref="E45:M45">E47+E46</f>
        <v>0</v>
      </c>
      <c r="F45" s="62">
        <f t="shared" si="21"/>
        <v>0</v>
      </c>
      <c r="G45" s="62">
        <f t="shared" si="21"/>
        <v>-7355200</v>
      </c>
      <c r="H45" s="62">
        <f t="shared" si="21"/>
        <v>0</v>
      </c>
      <c r="I45" s="62">
        <f t="shared" si="21"/>
        <v>0</v>
      </c>
      <c r="J45" s="62">
        <f t="shared" si="21"/>
        <v>0</v>
      </c>
      <c r="K45" s="62">
        <f t="shared" si="21"/>
        <v>0</v>
      </c>
      <c r="L45" s="62">
        <f t="shared" si="21"/>
        <v>0</v>
      </c>
      <c r="M45" s="62">
        <f t="shared" si="21"/>
        <v>0</v>
      </c>
      <c r="N45" s="113">
        <f aca="true" t="shared" si="22" ref="N45:N55">C45+H45</f>
        <v>-7355200</v>
      </c>
      <c r="O45" s="166">
        <f t="shared" si="3"/>
        <v>-7355200</v>
      </c>
    </row>
    <row r="46" spans="1:15" s="44" customFormat="1" ht="81" customHeight="1">
      <c r="A46" s="118" t="s">
        <v>65</v>
      </c>
      <c r="B46" s="151" t="s">
        <v>66</v>
      </c>
      <c r="C46" s="69">
        <f t="shared" si="19"/>
        <v>-5075200</v>
      </c>
      <c r="D46" s="69"/>
      <c r="E46" s="69"/>
      <c r="F46" s="69"/>
      <c r="G46" s="72">
        <v>-5075200</v>
      </c>
      <c r="H46" s="69"/>
      <c r="I46" s="69"/>
      <c r="J46" s="69"/>
      <c r="K46" s="69"/>
      <c r="L46" s="72"/>
      <c r="M46" s="69"/>
      <c r="N46" s="129">
        <f t="shared" si="22"/>
        <v>-5075200</v>
      </c>
      <c r="O46" s="166">
        <f t="shared" si="3"/>
        <v>-5075200</v>
      </c>
    </row>
    <row r="47" spans="1:15" s="44" customFormat="1" ht="69.75" customHeight="1">
      <c r="A47" s="104" t="s">
        <v>67</v>
      </c>
      <c r="B47" s="114" t="s">
        <v>68</v>
      </c>
      <c r="C47" s="69">
        <f t="shared" si="19"/>
        <v>-2280000</v>
      </c>
      <c r="D47" s="72"/>
      <c r="E47" s="69"/>
      <c r="F47" s="69"/>
      <c r="G47" s="72">
        <v>-2280000</v>
      </c>
      <c r="H47" s="69"/>
      <c r="I47" s="69"/>
      <c r="J47" s="69"/>
      <c r="K47" s="69"/>
      <c r="L47" s="69"/>
      <c r="M47" s="69"/>
      <c r="N47" s="129">
        <f t="shared" si="22"/>
        <v>-2280000</v>
      </c>
      <c r="O47" s="166">
        <f t="shared" si="3"/>
        <v>-2280000</v>
      </c>
    </row>
    <row r="48" spans="1:15" s="44" customFormat="1" ht="48" customHeight="1">
      <c r="A48" s="108" t="s">
        <v>102</v>
      </c>
      <c r="B48" s="126" t="s">
        <v>103</v>
      </c>
      <c r="C48" s="62">
        <f>D48+G48</f>
        <v>100000</v>
      </c>
      <c r="D48" s="95">
        <f>D49</f>
        <v>100000</v>
      </c>
      <c r="E48" s="131">
        <f aca="true" t="shared" si="23" ref="E48:M48">E49</f>
        <v>0</v>
      </c>
      <c r="F48" s="131">
        <f t="shared" si="23"/>
        <v>0</v>
      </c>
      <c r="G48" s="131">
        <f t="shared" si="23"/>
        <v>0</v>
      </c>
      <c r="H48" s="131">
        <f t="shared" si="23"/>
        <v>0</v>
      </c>
      <c r="I48" s="131">
        <f t="shared" si="23"/>
        <v>0</v>
      </c>
      <c r="J48" s="131">
        <f t="shared" si="23"/>
        <v>0</v>
      </c>
      <c r="K48" s="131">
        <f t="shared" si="23"/>
        <v>0</v>
      </c>
      <c r="L48" s="131">
        <f t="shared" si="23"/>
        <v>0</v>
      </c>
      <c r="M48" s="131">
        <f t="shared" si="23"/>
        <v>0</v>
      </c>
      <c r="N48" s="113">
        <f>C48+H48</f>
        <v>100000</v>
      </c>
      <c r="O48" s="166">
        <f t="shared" si="3"/>
        <v>100000</v>
      </c>
    </row>
    <row r="49" spans="1:15" s="44" customFormat="1" ht="157.5" customHeight="1">
      <c r="A49" s="104" t="s">
        <v>92</v>
      </c>
      <c r="B49" s="157" t="s">
        <v>132</v>
      </c>
      <c r="C49" s="69">
        <f>D49+G49</f>
        <v>100000</v>
      </c>
      <c r="D49" s="72">
        <v>100000</v>
      </c>
      <c r="E49" s="69"/>
      <c r="F49" s="69"/>
      <c r="G49" s="72"/>
      <c r="H49" s="69"/>
      <c r="I49" s="69"/>
      <c r="J49" s="69"/>
      <c r="K49" s="69"/>
      <c r="L49" s="69"/>
      <c r="M49" s="69"/>
      <c r="N49" s="129">
        <f>C49+H49</f>
        <v>100000</v>
      </c>
      <c r="O49" s="166">
        <f t="shared" si="3"/>
        <v>100000</v>
      </c>
    </row>
    <row r="50" spans="1:15" s="44" customFormat="1" ht="37.5" customHeight="1">
      <c r="A50" s="158" t="s">
        <v>120</v>
      </c>
      <c r="B50" s="159" t="s">
        <v>121</v>
      </c>
      <c r="C50" s="62">
        <f>D50+G50</f>
        <v>497300</v>
      </c>
      <c r="D50" s="95">
        <f>D51</f>
        <v>497300</v>
      </c>
      <c r="E50" s="131">
        <f aca="true" t="shared" si="24" ref="E50:M50">E51</f>
        <v>0</v>
      </c>
      <c r="F50" s="131">
        <f t="shared" si="24"/>
        <v>0</v>
      </c>
      <c r="G50" s="131">
        <f t="shared" si="24"/>
        <v>0</v>
      </c>
      <c r="H50" s="131">
        <f t="shared" si="24"/>
        <v>0</v>
      </c>
      <c r="I50" s="131">
        <f t="shared" si="24"/>
        <v>0</v>
      </c>
      <c r="J50" s="131">
        <f t="shared" si="24"/>
        <v>0</v>
      </c>
      <c r="K50" s="131">
        <f t="shared" si="24"/>
        <v>0</v>
      </c>
      <c r="L50" s="131">
        <f t="shared" si="24"/>
        <v>0</v>
      </c>
      <c r="M50" s="131">
        <f t="shared" si="24"/>
        <v>0</v>
      </c>
      <c r="N50" s="113">
        <f>C50+H50</f>
        <v>497300</v>
      </c>
      <c r="O50" s="166">
        <f t="shared" si="3"/>
        <v>497300</v>
      </c>
    </row>
    <row r="51" spans="1:15" s="44" customFormat="1" ht="178.5" customHeight="1">
      <c r="A51" s="160" t="s">
        <v>122</v>
      </c>
      <c r="B51" s="161" t="s">
        <v>123</v>
      </c>
      <c r="C51" s="69">
        <f>D51+G51</f>
        <v>497300</v>
      </c>
      <c r="D51" s="72">
        <v>497300</v>
      </c>
      <c r="E51" s="69"/>
      <c r="F51" s="69"/>
      <c r="G51" s="72"/>
      <c r="H51" s="69"/>
      <c r="I51" s="69"/>
      <c r="J51" s="69"/>
      <c r="K51" s="69"/>
      <c r="L51" s="69"/>
      <c r="M51" s="69"/>
      <c r="N51" s="129">
        <f>C51+H51</f>
        <v>497300</v>
      </c>
      <c r="O51" s="166">
        <f t="shared" si="3"/>
        <v>497300</v>
      </c>
    </row>
    <row r="52" spans="1:15" s="44" customFormat="1" ht="33.75" customHeight="1">
      <c r="A52" s="116" t="s">
        <v>37</v>
      </c>
      <c r="B52" s="130" t="s">
        <v>45</v>
      </c>
      <c r="C52" s="62">
        <f t="shared" si="19"/>
        <v>100000</v>
      </c>
      <c r="D52" s="62">
        <f>D53</f>
        <v>100000</v>
      </c>
      <c r="E52" s="62">
        <f>E53</f>
        <v>0</v>
      </c>
      <c r="F52" s="62">
        <f>F53</f>
        <v>0</v>
      </c>
      <c r="G52" s="62">
        <f>G53</f>
        <v>0</v>
      </c>
      <c r="H52" s="62"/>
      <c r="I52" s="62"/>
      <c r="J52" s="62"/>
      <c r="K52" s="62"/>
      <c r="L52" s="62"/>
      <c r="M52" s="62"/>
      <c r="N52" s="113">
        <f t="shared" si="22"/>
        <v>100000</v>
      </c>
      <c r="O52" s="166">
        <f t="shared" si="3"/>
        <v>100000</v>
      </c>
    </row>
    <row r="53" spans="1:15" s="44" customFormat="1" ht="83.25" customHeight="1">
      <c r="A53" s="104" t="s">
        <v>92</v>
      </c>
      <c r="B53" s="114" t="s">
        <v>115</v>
      </c>
      <c r="C53" s="69">
        <f t="shared" si="19"/>
        <v>100000</v>
      </c>
      <c r="D53" s="72">
        <v>100000</v>
      </c>
      <c r="E53" s="69"/>
      <c r="F53" s="69"/>
      <c r="G53" s="72"/>
      <c r="H53" s="69"/>
      <c r="I53" s="69"/>
      <c r="J53" s="69"/>
      <c r="K53" s="69"/>
      <c r="L53" s="69"/>
      <c r="M53" s="69"/>
      <c r="N53" s="129">
        <f t="shared" si="22"/>
        <v>100000</v>
      </c>
      <c r="O53" s="166">
        <f t="shared" si="3"/>
        <v>100000</v>
      </c>
    </row>
    <row r="54" spans="1:15" s="44" customFormat="1" ht="51" customHeight="1">
      <c r="A54" s="108" t="s">
        <v>31</v>
      </c>
      <c r="B54" s="130" t="s">
        <v>18</v>
      </c>
      <c r="C54" s="62">
        <f t="shared" si="19"/>
        <v>2505800</v>
      </c>
      <c r="D54" s="95">
        <f>D55</f>
        <v>0</v>
      </c>
      <c r="E54" s="95">
        <f aca="true" t="shared" si="25" ref="E54:M54">E55</f>
        <v>0</v>
      </c>
      <c r="F54" s="95">
        <f t="shared" si="25"/>
        <v>0</v>
      </c>
      <c r="G54" s="95">
        <f t="shared" si="25"/>
        <v>2505800</v>
      </c>
      <c r="H54" s="95">
        <f t="shared" si="25"/>
        <v>0</v>
      </c>
      <c r="I54" s="95">
        <f t="shared" si="25"/>
        <v>0</v>
      </c>
      <c r="J54" s="95">
        <f t="shared" si="25"/>
        <v>0</v>
      </c>
      <c r="K54" s="95">
        <f t="shared" si="25"/>
        <v>0</v>
      </c>
      <c r="L54" s="95">
        <f t="shared" si="25"/>
        <v>0</v>
      </c>
      <c r="M54" s="95">
        <f t="shared" si="25"/>
        <v>0</v>
      </c>
      <c r="N54" s="113">
        <f t="shared" si="22"/>
        <v>2505800</v>
      </c>
      <c r="O54" s="166">
        <f t="shared" si="3"/>
        <v>2505800</v>
      </c>
    </row>
    <row r="55" spans="1:15" s="44" customFormat="1" ht="257.25" customHeight="1">
      <c r="A55" s="104" t="s">
        <v>74</v>
      </c>
      <c r="B55" s="132" t="s">
        <v>73</v>
      </c>
      <c r="C55" s="69">
        <f t="shared" si="19"/>
        <v>2505800</v>
      </c>
      <c r="D55" s="72"/>
      <c r="E55" s="69"/>
      <c r="F55" s="69"/>
      <c r="G55" s="72">
        <v>2505800</v>
      </c>
      <c r="H55" s="69"/>
      <c r="I55" s="69"/>
      <c r="J55" s="69"/>
      <c r="K55" s="69"/>
      <c r="L55" s="69"/>
      <c r="M55" s="69"/>
      <c r="N55" s="129">
        <f t="shared" si="22"/>
        <v>2505800</v>
      </c>
      <c r="O55" s="166">
        <f t="shared" si="3"/>
        <v>2505800</v>
      </c>
    </row>
    <row r="56" spans="1:15" s="44" customFormat="1" ht="30.75">
      <c r="A56" s="116" t="s">
        <v>29</v>
      </c>
      <c r="B56" s="112" t="s">
        <v>12</v>
      </c>
      <c r="C56" s="62">
        <f>D56+G56</f>
        <v>-2469200</v>
      </c>
      <c r="D56" s="62">
        <f>D57+D59+D60+D58</f>
        <v>36600</v>
      </c>
      <c r="E56" s="62">
        <f aca="true" t="shared" si="26" ref="E56:M56">E57+E59+E60+E58</f>
        <v>0</v>
      </c>
      <c r="F56" s="62">
        <f t="shared" si="26"/>
        <v>0</v>
      </c>
      <c r="G56" s="62">
        <f t="shared" si="26"/>
        <v>-2505800</v>
      </c>
      <c r="H56" s="62">
        <f t="shared" si="26"/>
        <v>-1124700</v>
      </c>
      <c r="I56" s="62">
        <f t="shared" si="26"/>
        <v>5000000</v>
      </c>
      <c r="J56" s="62">
        <f t="shared" si="26"/>
        <v>0</v>
      </c>
      <c r="K56" s="62">
        <f t="shared" si="26"/>
        <v>0</v>
      </c>
      <c r="L56" s="62">
        <f t="shared" si="26"/>
        <v>-6124700</v>
      </c>
      <c r="M56" s="62">
        <f t="shared" si="26"/>
        <v>0</v>
      </c>
      <c r="N56" s="113">
        <f>H56+C56</f>
        <v>-3593900</v>
      </c>
      <c r="O56" s="166">
        <f t="shared" si="3"/>
        <v>-3593900</v>
      </c>
    </row>
    <row r="57" spans="1:26" s="44" customFormat="1" ht="260.25" customHeight="1">
      <c r="A57" s="104" t="s">
        <v>74</v>
      </c>
      <c r="B57" s="132" t="s">
        <v>73</v>
      </c>
      <c r="C57" s="67">
        <f>SUM(G57,D57)</f>
        <v>-2505800</v>
      </c>
      <c r="D57" s="69"/>
      <c r="E57" s="69"/>
      <c r="F57" s="69"/>
      <c r="G57" s="72">
        <v>-2505800</v>
      </c>
      <c r="H57" s="69"/>
      <c r="I57" s="69"/>
      <c r="J57" s="69"/>
      <c r="K57" s="69"/>
      <c r="L57" s="69"/>
      <c r="M57" s="69"/>
      <c r="N57" s="61">
        <f>SUM(H57,C57)</f>
        <v>-2505800</v>
      </c>
      <c r="O57" s="166">
        <f t="shared" si="3"/>
        <v>-2505800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s="44" customFormat="1" ht="241.5" customHeight="1">
      <c r="A58" s="104" t="s">
        <v>130</v>
      </c>
      <c r="B58" s="164" t="s">
        <v>131</v>
      </c>
      <c r="C58" s="69">
        <f>D58+G58</f>
        <v>0</v>
      </c>
      <c r="D58" s="72"/>
      <c r="E58" s="69"/>
      <c r="F58" s="69"/>
      <c r="G58" s="72"/>
      <c r="H58" s="69">
        <f>I58+L58</f>
        <v>5000000</v>
      </c>
      <c r="I58" s="72">
        <v>5000000</v>
      </c>
      <c r="J58" s="69"/>
      <c r="K58" s="69"/>
      <c r="L58" s="69"/>
      <c r="M58" s="69"/>
      <c r="N58" s="61">
        <f>SUM(H58,C58)</f>
        <v>5000000</v>
      </c>
      <c r="O58" s="16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15" ht="95.25" customHeight="1">
      <c r="A59" s="104" t="s">
        <v>54</v>
      </c>
      <c r="B59" s="132" t="s">
        <v>55</v>
      </c>
      <c r="C59" s="67">
        <f>SUM(G59,D59)</f>
        <v>36600</v>
      </c>
      <c r="D59" s="70">
        <v>36600</v>
      </c>
      <c r="E59" s="60"/>
      <c r="F59" s="60"/>
      <c r="G59" s="60"/>
      <c r="H59" s="67">
        <f>I59+L59</f>
        <v>0</v>
      </c>
      <c r="I59" s="60"/>
      <c r="J59" s="60"/>
      <c r="K59" s="60"/>
      <c r="L59" s="66"/>
      <c r="M59" s="60"/>
      <c r="N59" s="61">
        <f>SUM(H59,C59)</f>
        <v>36600</v>
      </c>
      <c r="O59" s="166">
        <f t="shared" si="3"/>
        <v>36600</v>
      </c>
    </row>
    <row r="60" spans="1:15" ht="111.75" customHeight="1">
      <c r="A60" s="133" t="s">
        <v>62</v>
      </c>
      <c r="B60" s="101" t="s">
        <v>63</v>
      </c>
      <c r="C60" s="67">
        <f>SUM(G60,D60)</f>
        <v>0</v>
      </c>
      <c r="D60" s="70"/>
      <c r="E60" s="60"/>
      <c r="F60" s="60"/>
      <c r="G60" s="66"/>
      <c r="H60" s="67">
        <f>I60+L60</f>
        <v>-6124700</v>
      </c>
      <c r="I60" s="60"/>
      <c r="J60" s="60"/>
      <c r="K60" s="60"/>
      <c r="L60" s="66">
        <v>-6124700</v>
      </c>
      <c r="M60" s="60"/>
      <c r="N60" s="61">
        <f>SUM(H60,C60)</f>
        <v>-6124700</v>
      </c>
      <c r="O60" s="166">
        <f t="shared" si="3"/>
        <v>-6124700</v>
      </c>
    </row>
    <row r="61" spans="1:15" s="44" customFormat="1" ht="21" thickBot="1">
      <c r="A61" s="134"/>
      <c r="B61" s="155" t="s">
        <v>35</v>
      </c>
      <c r="C61" s="135">
        <f>C42+C41</f>
        <v>1516900</v>
      </c>
      <c r="D61" s="135">
        <f aca="true" t="shared" si="27" ref="D61:N61">D42+D41</f>
        <v>364800</v>
      </c>
      <c r="E61" s="135">
        <f t="shared" si="27"/>
        <v>308400</v>
      </c>
      <c r="F61" s="135">
        <f t="shared" si="27"/>
        <v>0</v>
      </c>
      <c r="G61" s="135">
        <f t="shared" si="27"/>
        <v>2152100</v>
      </c>
      <c r="H61" s="135">
        <f t="shared" si="27"/>
        <v>6250000</v>
      </c>
      <c r="I61" s="135">
        <f t="shared" si="27"/>
        <v>5004000</v>
      </c>
      <c r="J61" s="135">
        <f t="shared" si="27"/>
        <v>0</v>
      </c>
      <c r="K61" s="135">
        <f t="shared" si="27"/>
        <v>0</v>
      </c>
      <c r="L61" s="135">
        <f t="shared" si="27"/>
        <v>1246000</v>
      </c>
      <c r="M61" s="135">
        <f t="shared" si="27"/>
        <v>1250000</v>
      </c>
      <c r="N61" s="136">
        <f t="shared" si="27"/>
        <v>7766900</v>
      </c>
      <c r="O61" s="166">
        <f t="shared" si="3"/>
        <v>7766900</v>
      </c>
    </row>
    <row r="62" spans="1:15" ht="15">
      <c r="A62" s="33"/>
      <c r="C62" s="4"/>
      <c r="D62" s="2"/>
      <c r="E62" s="2"/>
      <c r="F62" s="2"/>
      <c r="G62" s="2"/>
      <c r="H62" s="6"/>
      <c r="I62" s="2"/>
      <c r="J62" s="2"/>
      <c r="K62" s="2"/>
      <c r="L62" s="2"/>
      <c r="M62" s="2"/>
      <c r="N62" s="4"/>
      <c r="O62" s="55">
        <f>C62+H62</f>
        <v>0</v>
      </c>
    </row>
    <row r="63" spans="1:15" ht="18">
      <c r="A63" s="16"/>
      <c r="B63" s="19"/>
      <c r="C63" s="4"/>
      <c r="D63" s="2"/>
      <c r="E63" s="2"/>
      <c r="F63" s="2"/>
      <c r="G63" s="2"/>
      <c r="H63" s="6"/>
      <c r="I63" s="2"/>
      <c r="J63" s="2"/>
      <c r="K63" s="20"/>
      <c r="L63" s="2"/>
      <c r="M63" s="2"/>
      <c r="N63" s="48"/>
      <c r="O63" s="55">
        <f>C63+H63</f>
        <v>0</v>
      </c>
    </row>
    <row r="64" spans="1:15" ht="37.5" customHeight="1">
      <c r="A64" s="17"/>
      <c r="B64" s="169" t="s">
        <v>20</v>
      </c>
      <c r="C64" s="169"/>
      <c r="D64" s="169"/>
      <c r="E64" s="26"/>
      <c r="G64" s="30"/>
      <c r="H64" s="31"/>
      <c r="I64" s="30"/>
      <c r="J64" s="30"/>
      <c r="K64" s="169" t="s">
        <v>56</v>
      </c>
      <c r="L64" s="169"/>
      <c r="M64" s="2"/>
      <c r="N64" s="4"/>
      <c r="O64" s="55">
        <f>C64+H64</f>
        <v>0</v>
      </c>
    </row>
    <row r="65" spans="1:14" ht="12.75">
      <c r="A65" s="3"/>
      <c r="C65" s="4"/>
      <c r="D65" s="2"/>
      <c r="E65" s="2"/>
      <c r="F65" s="2"/>
      <c r="G65" s="2"/>
      <c r="H65" s="6"/>
      <c r="I65" s="2"/>
      <c r="J65" s="2"/>
      <c r="K65" s="2"/>
      <c r="L65" s="2"/>
      <c r="M65" s="2"/>
      <c r="N65" s="4"/>
    </row>
    <row r="66" ht="12.75">
      <c r="A66" s="16"/>
    </row>
    <row r="67" spans="1:3" ht="12.75">
      <c r="A67" s="16"/>
      <c r="C67" s="37"/>
    </row>
    <row r="68" spans="1:14" ht="12.75">
      <c r="A68" s="16"/>
      <c r="B68" s="13" t="s">
        <v>33</v>
      </c>
      <c r="C68" s="47">
        <f>C41-'додаток 2'!C35</f>
        <v>0</v>
      </c>
      <c r="D68">
        <f>D41-'додаток 2'!D35</f>
        <v>0</v>
      </c>
      <c r="E68">
        <f>E41-'додаток 2'!E35</f>
        <v>0</v>
      </c>
      <c r="F68">
        <f>F41-'додаток 2'!F35</f>
        <v>0</v>
      </c>
      <c r="G68">
        <f>G41-'додаток 2'!G35</f>
        <v>0</v>
      </c>
      <c r="H68" s="5">
        <f>H41-'додаток 2'!H35</f>
        <v>0</v>
      </c>
      <c r="I68">
        <f>I41-'додаток 2'!I35</f>
        <v>0</v>
      </c>
      <c r="J68">
        <f>J41-'додаток 2'!J35</f>
        <v>0</v>
      </c>
      <c r="K68">
        <f>K41-'додаток 2'!K35</f>
        <v>0</v>
      </c>
      <c r="L68">
        <f>L41-'додаток 2'!L35</f>
        <v>0</v>
      </c>
      <c r="M68">
        <f>M41-'додаток 2'!M35</f>
        <v>0</v>
      </c>
      <c r="N68" s="1">
        <f>N41-'додаток 2'!N35</f>
        <v>0</v>
      </c>
    </row>
    <row r="69" spans="1:14" ht="12.75">
      <c r="A69" s="16"/>
      <c r="B69" s="13" t="s">
        <v>32</v>
      </c>
      <c r="C69" s="37">
        <f>C61-'додаток 2'!C47</f>
        <v>0</v>
      </c>
      <c r="D69">
        <f>D61-'додаток 2'!D47</f>
        <v>0</v>
      </c>
      <c r="E69">
        <f>E61-'додаток 2'!E47</f>
        <v>0</v>
      </c>
      <c r="F69">
        <f>F61-'додаток 2'!F47</f>
        <v>0</v>
      </c>
      <c r="G69">
        <f>G61-'додаток 2'!G47</f>
        <v>0</v>
      </c>
      <c r="H69" s="5">
        <f>H61-'додаток 2'!H47</f>
        <v>0</v>
      </c>
      <c r="I69">
        <f>I61-'додаток 2'!I47</f>
        <v>0</v>
      </c>
      <c r="J69">
        <f>J61-'додаток 2'!J47</f>
        <v>0</v>
      </c>
      <c r="K69">
        <f>K61-'додаток 2'!K47</f>
        <v>0</v>
      </c>
      <c r="L69">
        <f>L61-'додаток 2'!L47</f>
        <v>0</v>
      </c>
      <c r="M69">
        <f>M61-'додаток 2'!M47</f>
        <v>0</v>
      </c>
      <c r="N69" s="1">
        <f>N61-'додаток 2'!N47</f>
        <v>0</v>
      </c>
    </row>
    <row r="70" spans="1:14" ht="12.75">
      <c r="A70" s="16"/>
      <c r="B70" s="13" t="s">
        <v>34</v>
      </c>
      <c r="C70" s="50"/>
      <c r="D70" s="47"/>
      <c r="E70" s="47"/>
      <c r="F70" s="47"/>
      <c r="G70" s="47"/>
      <c r="H70" s="50">
        <f>H61-'[1]додаток 1уточ.'!$D$20</f>
        <v>0</v>
      </c>
      <c r="I70" s="47"/>
      <c r="J70" s="47"/>
      <c r="K70" s="47"/>
      <c r="L70" s="47"/>
      <c r="M70" s="47">
        <f>M61-'[1]додаток 1уточ.'!$E$20</f>
        <v>0</v>
      </c>
      <c r="N70" s="50"/>
    </row>
    <row r="71" ht="12.75">
      <c r="A71" s="16"/>
    </row>
    <row r="72" spans="1:14" ht="12.75">
      <c r="A72" s="16"/>
      <c r="C72" s="47">
        <f>C61-'[1]додаток 1уточ.'!$C$20</f>
        <v>-100000</v>
      </c>
      <c r="N72" s="47">
        <f>N61-'[1]додаток 1уточ.'!$F$20</f>
        <v>-100000</v>
      </c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spans="1:14" ht="12.75">
      <c r="A77" s="16"/>
      <c r="C77" s="47"/>
      <c r="H77" s="51"/>
      <c r="N77" s="47"/>
    </row>
    <row r="78" ht="12.75">
      <c r="A78" s="16"/>
    </row>
    <row r="79" spans="1:13" ht="12.75">
      <c r="A79" s="16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</sheetData>
  <mergeCells count="16">
    <mergeCell ref="B64:D64"/>
    <mergeCell ref="C3:G3"/>
    <mergeCell ref="H3:M3"/>
    <mergeCell ref="M4:M5"/>
    <mergeCell ref="B4:B5"/>
    <mergeCell ref="L4:L5"/>
    <mergeCell ref="A4:A5"/>
    <mergeCell ref="K64:L64"/>
    <mergeCell ref="N3:N5"/>
    <mergeCell ref="C4:C5"/>
    <mergeCell ref="E4:F4"/>
    <mergeCell ref="D4:D5"/>
    <mergeCell ref="G4:G5"/>
    <mergeCell ref="H4:H5"/>
    <mergeCell ref="I4:I5"/>
    <mergeCell ref="J4:K4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8" r:id="rId2"/>
  <rowBreaks count="5" manualBreakCount="5">
    <brk id="19" max="13" man="1"/>
    <brk id="34" max="13" man="1"/>
    <brk id="47" max="13" man="1"/>
    <brk id="54" max="13" man="1"/>
    <brk id="57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showZeros="0" view="pageBreakPreview" zoomScaleSheetLayoutView="100" workbookViewId="0" topLeftCell="F1">
      <selection activeCell="L3" sqref="L3:M3"/>
    </sheetView>
  </sheetViews>
  <sheetFormatPr defaultColWidth="9.33203125" defaultRowHeight="12.75"/>
  <cols>
    <col min="1" max="1" width="10" style="9" customWidth="1"/>
    <col min="2" max="2" width="40.83203125" style="12" customWidth="1"/>
    <col min="3" max="3" width="17.83203125" style="10" customWidth="1"/>
    <col min="4" max="5" width="17.83203125" style="7" customWidth="1"/>
    <col min="6" max="6" width="17.5" style="7" customWidth="1"/>
    <col min="7" max="7" width="17" style="7" customWidth="1"/>
    <col min="8" max="8" width="16.83203125" style="10" customWidth="1"/>
    <col min="9" max="9" width="16.83203125" style="7" customWidth="1"/>
    <col min="10" max="10" width="15" style="7" customWidth="1"/>
    <col min="11" max="11" width="15.5" style="7" customWidth="1"/>
    <col min="12" max="12" width="16.33203125" style="7" customWidth="1"/>
    <col min="13" max="13" width="15.16015625" style="7" customWidth="1"/>
    <col min="14" max="14" width="17.83203125" style="10" customWidth="1"/>
    <col min="15" max="16384" width="9.33203125" style="7" customWidth="1"/>
  </cols>
  <sheetData>
    <row r="1" spans="12:14" ht="12.75">
      <c r="L1" s="165" t="s">
        <v>133</v>
      </c>
      <c r="M1" s="165"/>
      <c r="N1" s="165"/>
    </row>
    <row r="2" spans="12:14" ht="12.75">
      <c r="L2" s="165" t="s">
        <v>61</v>
      </c>
      <c r="M2" s="165"/>
      <c r="N2" s="165"/>
    </row>
    <row r="3" spans="12:14" ht="12.75">
      <c r="L3" s="165" t="s">
        <v>134</v>
      </c>
      <c r="M3" s="165"/>
      <c r="N3" s="165"/>
    </row>
    <row r="4" spans="12:14" ht="12.75">
      <c r="L4" s="165"/>
      <c r="M4" s="165"/>
      <c r="N4" s="165"/>
    </row>
    <row r="5" spans="1:14" ht="30.75" customHeight="1">
      <c r="A5" s="186" t="s">
        <v>53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30" customHeight="1">
      <c r="A6" s="186" t="s">
        <v>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ht="14.25" thickBot="1">
      <c r="N7" s="38" t="s">
        <v>22</v>
      </c>
    </row>
    <row r="8" spans="1:14" ht="33.75" customHeight="1">
      <c r="A8" s="191" t="s">
        <v>21</v>
      </c>
      <c r="B8" s="184" t="s">
        <v>38</v>
      </c>
      <c r="C8" s="187" t="s">
        <v>9</v>
      </c>
      <c r="D8" s="187"/>
      <c r="E8" s="187"/>
      <c r="F8" s="187"/>
      <c r="G8" s="187"/>
      <c r="H8" s="187" t="s">
        <v>11</v>
      </c>
      <c r="I8" s="187"/>
      <c r="J8" s="187"/>
      <c r="K8" s="187"/>
      <c r="L8" s="187"/>
      <c r="M8" s="187"/>
      <c r="N8" s="188" t="s">
        <v>7</v>
      </c>
    </row>
    <row r="9" spans="1:14" ht="16.5" customHeight="1">
      <c r="A9" s="192"/>
      <c r="B9" s="185"/>
      <c r="C9" s="182" t="s">
        <v>10</v>
      </c>
      <c r="D9" s="181" t="s">
        <v>39</v>
      </c>
      <c r="E9" s="182" t="s">
        <v>13</v>
      </c>
      <c r="F9" s="182"/>
      <c r="G9" s="181" t="s">
        <v>42</v>
      </c>
      <c r="H9" s="182" t="s">
        <v>10</v>
      </c>
      <c r="I9" s="181" t="s">
        <v>39</v>
      </c>
      <c r="J9" s="182" t="s">
        <v>13</v>
      </c>
      <c r="K9" s="182"/>
      <c r="L9" s="181" t="s">
        <v>42</v>
      </c>
      <c r="M9" s="181" t="s">
        <v>43</v>
      </c>
      <c r="N9" s="189"/>
    </row>
    <row r="10" spans="1:14" ht="83.25" customHeight="1">
      <c r="A10" s="192"/>
      <c r="B10" s="185"/>
      <c r="C10" s="182"/>
      <c r="D10" s="181"/>
      <c r="E10" s="80" t="s">
        <v>40</v>
      </c>
      <c r="F10" s="80" t="s">
        <v>41</v>
      </c>
      <c r="G10" s="181"/>
      <c r="H10" s="182"/>
      <c r="I10" s="181"/>
      <c r="J10" s="80" t="s">
        <v>40</v>
      </c>
      <c r="K10" s="80" t="s">
        <v>41</v>
      </c>
      <c r="L10" s="181"/>
      <c r="M10" s="181"/>
      <c r="N10" s="190"/>
    </row>
    <row r="11" spans="1:14" s="21" customFormat="1" ht="24" customHeight="1">
      <c r="A11" s="81">
        <v>1</v>
      </c>
      <c r="B11" s="82">
        <v>2</v>
      </c>
      <c r="C11" s="83">
        <v>3</v>
      </c>
      <c r="D11" s="84">
        <v>4</v>
      </c>
      <c r="E11" s="84">
        <v>5</v>
      </c>
      <c r="F11" s="84">
        <v>6</v>
      </c>
      <c r="G11" s="84">
        <v>7</v>
      </c>
      <c r="H11" s="83">
        <v>8</v>
      </c>
      <c r="I11" s="84">
        <v>9</v>
      </c>
      <c r="J11" s="84">
        <v>10</v>
      </c>
      <c r="K11" s="84">
        <v>11</v>
      </c>
      <c r="L11" s="84">
        <v>12</v>
      </c>
      <c r="M11" s="84">
        <v>13</v>
      </c>
      <c r="N11" s="85" t="s">
        <v>44</v>
      </c>
    </row>
    <row r="12" spans="1:14" s="34" customFormat="1" ht="15">
      <c r="A12" s="75" t="s">
        <v>2</v>
      </c>
      <c r="B12" s="76" t="s">
        <v>14</v>
      </c>
      <c r="C12" s="58">
        <f aca="true" t="shared" si="0" ref="C12:C19">D12+G12</f>
        <v>7355200</v>
      </c>
      <c r="D12" s="58">
        <f>'додаток 3'!D7</f>
        <v>0</v>
      </c>
      <c r="E12" s="58">
        <f>'додаток 3'!E7</f>
        <v>0</v>
      </c>
      <c r="F12" s="58">
        <f>'додаток 3'!F7</f>
        <v>0</v>
      </c>
      <c r="G12" s="58">
        <f>'додаток 3'!G7</f>
        <v>7355200</v>
      </c>
      <c r="H12" s="58">
        <f>'додаток 3'!H7</f>
        <v>0</v>
      </c>
      <c r="I12" s="58">
        <f>'додаток 3'!I7</f>
        <v>0</v>
      </c>
      <c r="J12" s="58">
        <f>'додаток 3'!J7</f>
        <v>0</v>
      </c>
      <c r="K12" s="58">
        <f>'додаток 3'!K7</f>
        <v>0</v>
      </c>
      <c r="L12" s="58">
        <f>'додаток 3'!L7</f>
        <v>0</v>
      </c>
      <c r="M12" s="58">
        <f>'додаток 3'!M7</f>
        <v>0</v>
      </c>
      <c r="N12" s="59">
        <f aca="true" t="shared" si="1" ref="N12:N20">H12+C12</f>
        <v>7355200</v>
      </c>
    </row>
    <row r="13" spans="1:14" s="11" customFormat="1" ht="15">
      <c r="A13" s="75" t="s">
        <v>1</v>
      </c>
      <c r="B13" s="76" t="s">
        <v>51</v>
      </c>
      <c r="C13" s="58">
        <f t="shared" si="0"/>
        <v>293000</v>
      </c>
      <c r="D13" s="58">
        <f>'додаток 3'!D11</f>
        <v>25000</v>
      </c>
      <c r="E13" s="58">
        <f>'додаток 3'!E11</f>
        <v>0</v>
      </c>
      <c r="F13" s="58">
        <f>'додаток 3'!F11</f>
        <v>0</v>
      </c>
      <c r="G13" s="58">
        <f>'додаток 3'!G11</f>
        <v>268000</v>
      </c>
      <c r="H13" s="58">
        <f>'додаток 3'!H11</f>
        <v>6124700</v>
      </c>
      <c r="I13" s="58">
        <f>'додаток 3'!I11</f>
        <v>0</v>
      </c>
      <c r="J13" s="58">
        <f>'додаток 3'!J11</f>
        <v>0</v>
      </c>
      <c r="K13" s="58">
        <f>'додаток 3'!K11</f>
        <v>0</v>
      </c>
      <c r="L13" s="58">
        <f>'додаток 3'!L11</f>
        <v>6124700</v>
      </c>
      <c r="M13" s="58">
        <f>'додаток 3'!M11</f>
        <v>0</v>
      </c>
      <c r="N13" s="59">
        <f t="shared" si="1"/>
        <v>6417700</v>
      </c>
    </row>
    <row r="14" spans="1:14" s="11" customFormat="1" ht="32.25" customHeight="1">
      <c r="A14" s="75" t="s">
        <v>107</v>
      </c>
      <c r="B14" s="76" t="s">
        <v>108</v>
      </c>
      <c r="C14" s="58">
        <f t="shared" si="0"/>
        <v>440000</v>
      </c>
      <c r="D14" s="58">
        <f>D17+D18+D15</f>
        <v>276000</v>
      </c>
      <c r="E14" s="58">
        <f aca="true" t="shared" si="2" ref="E14:M14">E17+E18+E15</f>
        <v>308400</v>
      </c>
      <c r="F14" s="58">
        <f t="shared" si="2"/>
        <v>0</v>
      </c>
      <c r="G14" s="58">
        <f t="shared" si="2"/>
        <v>164000</v>
      </c>
      <c r="H14" s="58">
        <f t="shared" si="2"/>
        <v>0</v>
      </c>
      <c r="I14" s="58">
        <f t="shared" si="2"/>
        <v>0</v>
      </c>
      <c r="J14" s="58">
        <f t="shared" si="2"/>
        <v>0</v>
      </c>
      <c r="K14" s="58">
        <f t="shared" si="2"/>
        <v>0</v>
      </c>
      <c r="L14" s="58">
        <f t="shared" si="2"/>
        <v>0</v>
      </c>
      <c r="M14" s="58">
        <f t="shared" si="2"/>
        <v>0</v>
      </c>
      <c r="N14" s="59">
        <f t="shared" si="1"/>
        <v>440000</v>
      </c>
    </row>
    <row r="15" spans="1:19" s="11" customFormat="1" ht="32.25" customHeight="1">
      <c r="A15" s="160" t="s">
        <v>125</v>
      </c>
      <c r="B15" s="162" t="s">
        <v>127</v>
      </c>
      <c r="C15" s="54">
        <f t="shared" si="0"/>
        <v>20000</v>
      </c>
      <c r="D15" s="74">
        <f>'додаток 3'!D17</f>
        <v>20000</v>
      </c>
      <c r="E15" s="74">
        <f>'додаток 3'!E17</f>
        <v>0</v>
      </c>
      <c r="F15" s="74">
        <f>'додаток 3'!F17</f>
        <v>0</v>
      </c>
      <c r="G15" s="74">
        <f>'додаток 3'!G17</f>
        <v>0</v>
      </c>
      <c r="H15" s="74">
        <f>'додаток 3'!H17</f>
        <v>0</v>
      </c>
      <c r="I15" s="74">
        <f>'додаток 3'!I17</f>
        <v>0</v>
      </c>
      <c r="J15" s="74">
        <f>'додаток 3'!J17</f>
        <v>0</v>
      </c>
      <c r="K15" s="74">
        <f>'додаток 3'!K17</f>
        <v>0</v>
      </c>
      <c r="L15" s="74">
        <f>'додаток 3'!L17</f>
        <v>0</v>
      </c>
      <c r="M15" s="74">
        <f>'додаток 3'!M17</f>
        <v>0</v>
      </c>
      <c r="N15" s="53">
        <f t="shared" si="1"/>
        <v>20000</v>
      </c>
      <c r="O15" s="98"/>
      <c r="P15" s="98"/>
      <c r="Q15" s="98"/>
      <c r="R15" s="98"/>
      <c r="S15" s="98"/>
    </row>
    <row r="16" spans="1:19" s="11" customFormat="1" ht="24" customHeight="1">
      <c r="A16" s="118" t="s">
        <v>46</v>
      </c>
      <c r="B16" s="162" t="s">
        <v>126</v>
      </c>
      <c r="C16" s="54">
        <f t="shared" si="0"/>
        <v>20000</v>
      </c>
      <c r="D16" s="74">
        <f>'додаток 3'!D18</f>
        <v>20000</v>
      </c>
      <c r="E16" s="74">
        <f>'додаток 3'!E18</f>
        <v>0</v>
      </c>
      <c r="F16" s="74">
        <f>'додаток 3'!F18</f>
        <v>0</v>
      </c>
      <c r="G16" s="74">
        <f>'додаток 3'!G18</f>
        <v>0</v>
      </c>
      <c r="H16" s="74">
        <f>'додаток 3'!H18</f>
        <v>0</v>
      </c>
      <c r="I16" s="74">
        <f>'додаток 3'!I18</f>
        <v>0</v>
      </c>
      <c r="J16" s="74">
        <f>'додаток 3'!J18</f>
        <v>0</v>
      </c>
      <c r="K16" s="74">
        <f>'додаток 3'!K18</f>
        <v>0</v>
      </c>
      <c r="L16" s="74">
        <f>'додаток 3'!L18</f>
        <v>0</v>
      </c>
      <c r="M16" s="74">
        <f>'додаток 3'!M18</f>
        <v>0</v>
      </c>
      <c r="N16" s="53">
        <f t="shared" si="1"/>
        <v>20000</v>
      </c>
      <c r="O16" s="98"/>
      <c r="P16" s="98"/>
      <c r="Q16" s="98"/>
      <c r="R16" s="98"/>
      <c r="S16" s="98"/>
    </row>
    <row r="17" spans="1:19" s="11" customFormat="1" ht="52.5" customHeight="1">
      <c r="A17" s="104" t="s">
        <v>104</v>
      </c>
      <c r="B17" s="107" t="s">
        <v>124</v>
      </c>
      <c r="C17" s="54">
        <f t="shared" si="0"/>
        <v>0</v>
      </c>
      <c r="D17" s="74">
        <f>'додаток 3'!D19</f>
        <v>-164000</v>
      </c>
      <c r="E17" s="74">
        <f>'додаток 3'!E19</f>
        <v>0</v>
      </c>
      <c r="F17" s="74">
        <f>'додаток 3'!F19</f>
        <v>0</v>
      </c>
      <c r="G17" s="74">
        <f>'додаток 3'!G19</f>
        <v>164000</v>
      </c>
      <c r="H17" s="54">
        <f>'додаток 3'!H19</f>
        <v>0</v>
      </c>
      <c r="I17" s="54">
        <f>'додаток 3'!I19</f>
        <v>0</v>
      </c>
      <c r="J17" s="54">
        <f>'додаток 3'!J19</f>
        <v>0</v>
      </c>
      <c r="K17" s="54">
        <f>'додаток 3'!K19</f>
        <v>0</v>
      </c>
      <c r="L17" s="54">
        <f>'додаток 3'!L19</f>
        <v>0</v>
      </c>
      <c r="M17" s="54"/>
      <c r="N17" s="53">
        <f t="shared" si="1"/>
        <v>0</v>
      </c>
      <c r="O17" s="98"/>
      <c r="P17" s="98"/>
      <c r="Q17" s="98"/>
      <c r="R17" s="98"/>
      <c r="S17" s="98"/>
    </row>
    <row r="18" spans="1:19" s="11" customFormat="1" ht="32.25" customHeight="1">
      <c r="A18" s="104" t="s">
        <v>105</v>
      </c>
      <c r="B18" s="107" t="s">
        <v>106</v>
      </c>
      <c r="C18" s="54">
        <f t="shared" si="0"/>
        <v>420000</v>
      </c>
      <c r="D18" s="74">
        <f>'додаток 3'!D20</f>
        <v>420000</v>
      </c>
      <c r="E18" s="74">
        <f>'додаток 3'!E20</f>
        <v>308400</v>
      </c>
      <c r="F18" s="74">
        <f>'додаток 3'!F20</f>
        <v>0</v>
      </c>
      <c r="G18" s="74">
        <f>'додаток 3'!G20</f>
        <v>0</v>
      </c>
      <c r="H18" s="54">
        <f>'додаток 3'!H20</f>
        <v>0</v>
      </c>
      <c r="I18" s="54">
        <f>'додаток 3'!I20</f>
        <v>0</v>
      </c>
      <c r="J18" s="54">
        <f>'додаток 3'!J20</f>
        <v>0</v>
      </c>
      <c r="K18" s="54">
        <f>'додаток 3'!K20</f>
        <v>0</v>
      </c>
      <c r="L18" s="54">
        <f>'додаток 3'!L20</f>
        <v>0</v>
      </c>
      <c r="M18" s="54">
        <f>'додаток 3'!M20</f>
        <v>0</v>
      </c>
      <c r="N18" s="53">
        <f t="shared" si="1"/>
        <v>420000</v>
      </c>
      <c r="O18" s="98"/>
      <c r="P18" s="98"/>
      <c r="Q18" s="98"/>
      <c r="R18" s="98"/>
      <c r="S18" s="98"/>
    </row>
    <row r="19" spans="1:14" s="11" customFormat="1" ht="15">
      <c r="A19" s="75" t="s">
        <v>86</v>
      </c>
      <c r="B19" s="76" t="s">
        <v>87</v>
      </c>
      <c r="C19" s="58">
        <f t="shared" si="0"/>
        <v>115000</v>
      </c>
      <c r="D19" s="58">
        <f>'додаток 3'!D22+'додаток 3'!D23+'додаток 3'!D24</f>
        <v>144900</v>
      </c>
      <c r="E19" s="58">
        <f>'додаток 3'!E22+'додаток 3'!E23+'додаток 3'!E24</f>
        <v>0</v>
      </c>
      <c r="F19" s="58">
        <f>'додаток 3'!F22+'додаток 3'!F23+'додаток 3'!F24</f>
        <v>0</v>
      </c>
      <c r="G19" s="58">
        <f>'додаток 3'!G22+'додаток 3'!G23+'додаток 3'!G24</f>
        <v>-29900</v>
      </c>
      <c r="H19" s="58">
        <f>'додаток 3'!H22+'додаток 3'!H23+'додаток 3'!H24</f>
        <v>0</v>
      </c>
      <c r="I19" s="58">
        <f>'додаток 3'!I22+'додаток 3'!I23+'додаток 3'!I24</f>
        <v>0</v>
      </c>
      <c r="J19" s="58">
        <f>'додаток 3'!J22+'додаток 3'!J23+'додаток 3'!J24</f>
        <v>0</v>
      </c>
      <c r="K19" s="58">
        <f>'додаток 3'!K22+'додаток 3'!K23+'додаток 3'!K24</f>
        <v>0</v>
      </c>
      <c r="L19" s="58">
        <f>'додаток 3'!L22+'додаток 3'!L23+'додаток 3'!L24</f>
        <v>0</v>
      </c>
      <c r="M19" s="58">
        <f>'додаток 3'!M22+'додаток 3'!M23+'додаток 3'!M24</f>
        <v>0</v>
      </c>
      <c r="N19" s="59">
        <f t="shared" si="1"/>
        <v>115000</v>
      </c>
    </row>
    <row r="20" spans="1:14" s="11" customFormat="1" ht="15">
      <c r="A20" s="75" t="s">
        <v>129</v>
      </c>
      <c r="B20" s="76" t="s">
        <v>97</v>
      </c>
      <c r="C20" s="58">
        <f aca="true" t="shared" si="3" ref="C20:M20">C21</f>
        <v>0</v>
      </c>
      <c r="D20" s="58">
        <f t="shared" si="3"/>
        <v>0</v>
      </c>
      <c r="E20" s="58">
        <f t="shared" si="3"/>
        <v>0</v>
      </c>
      <c r="F20" s="58">
        <f t="shared" si="3"/>
        <v>0</v>
      </c>
      <c r="G20" s="58">
        <f t="shared" si="3"/>
        <v>0</v>
      </c>
      <c r="H20" s="58">
        <f t="shared" si="3"/>
        <v>1250000</v>
      </c>
      <c r="I20" s="58">
        <f t="shared" si="3"/>
        <v>0</v>
      </c>
      <c r="J20" s="58">
        <f t="shared" si="3"/>
        <v>0</v>
      </c>
      <c r="K20" s="58">
        <f t="shared" si="3"/>
        <v>0</v>
      </c>
      <c r="L20" s="58">
        <f t="shared" si="3"/>
        <v>1250000</v>
      </c>
      <c r="M20" s="58">
        <f t="shared" si="3"/>
        <v>1250000</v>
      </c>
      <c r="N20" s="59">
        <f t="shared" si="1"/>
        <v>1250000</v>
      </c>
    </row>
    <row r="21" spans="1:14" s="11" customFormat="1" ht="15">
      <c r="A21" s="133">
        <v>150101</v>
      </c>
      <c r="B21" s="114" t="s">
        <v>98</v>
      </c>
      <c r="C21" s="54">
        <f>'додаток 3'!C28</f>
        <v>0</v>
      </c>
      <c r="D21" s="54">
        <f>'додаток 3'!D28</f>
        <v>0</v>
      </c>
      <c r="E21" s="54">
        <f>'додаток 3'!E28</f>
        <v>0</v>
      </c>
      <c r="F21" s="54">
        <f>'додаток 3'!F28</f>
        <v>0</v>
      </c>
      <c r="G21" s="54">
        <f>'додаток 3'!G28</f>
        <v>0</v>
      </c>
      <c r="H21" s="54">
        <f>'додаток 3'!H28</f>
        <v>1250000</v>
      </c>
      <c r="I21" s="54">
        <f>'додаток 3'!I28</f>
        <v>0</v>
      </c>
      <c r="J21" s="54">
        <f>'додаток 3'!J28</f>
        <v>0</v>
      </c>
      <c r="K21" s="54">
        <f>'додаток 3'!K28</f>
        <v>0</v>
      </c>
      <c r="L21" s="74">
        <f>'додаток 3'!L28</f>
        <v>1250000</v>
      </c>
      <c r="M21" s="74">
        <f>'додаток 3'!M28</f>
        <v>1250000</v>
      </c>
      <c r="N21" s="53">
        <f>C21+H21</f>
        <v>1250000</v>
      </c>
    </row>
    <row r="22" spans="1:14" s="11" customFormat="1" ht="115.5" customHeight="1">
      <c r="A22" s="104" t="s">
        <v>46</v>
      </c>
      <c r="B22" s="114" t="s">
        <v>114</v>
      </c>
      <c r="C22" s="54">
        <f>'додаток 3'!C29</f>
        <v>0</v>
      </c>
      <c r="D22" s="54">
        <f>'додаток 3'!D29</f>
        <v>0</v>
      </c>
      <c r="E22" s="54">
        <f>'додаток 3'!E29</f>
        <v>0</v>
      </c>
      <c r="F22" s="54">
        <f>'додаток 3'!F29</f>
        <v>0</v>
      </c>
      <c r="G22" s="54">
        <f>'додаток 3'!G29</f>
        <v>0</v>
      </c>
      <c r="H22" s="54">
        <f>'додаток 3'!H29</f>
        <v>1000000</v>
      </c>
      <c r="I22" s="54">
        <f>'додаток 3'!I29</f>
        <v>0</v>
      </c>
      <c r="J22" s="54">
        <f>'додаток 3'!J29</f>
        <v>0</v>
      </c>
      <c r="K22" s="54">
        <f>'додаток 3'!K29</f>
        <v>0</v>
      </c>
      <c r="L22" s="74">
        <f>'додаток 3'!L29</f>
        <v>1000000</v>
      </c>
      <c r="M22" s="74">
        <f>'додаток 3'!M29</f>
        <v>1000000</v>
      </c>
      <c r="N22" s="53">
        <f>C22+H22</f>
        <v>1000000</v>
      </c>
    </row>
    <row r="23" spans="1:14" s="36" customFormat="1" ht="15">
      <c r="A23" s="75" t="s">
        <v>82</v>
      </c>
      <c r="B23" s="76" t="s">
        <v>83</v>
      </c>
      <c r="C23" s="58">
        <f aca="true" t="shared" si="4" ref="C23:H23">C24+C25+C26+C27</f>
        <v>0</v>
      </c>
      <c r="D23" s="58">
        <f t="shared" si="4"/>
        <v>0</v>
      </c>
      <c r="E23" s="58">
        <f t="shared" si="4"/>
        <v>0</v>
      </c>
      <c r="F23" s="58">
        <f t="shared" si="4"/>
        <v>0</v>
      </c>
      <c r="G23" s="58">
        <f t="shared" si="4"/>
        <v>0</v>
      </c>
      <c r="H23" s="58">
        <f t="shared" si="4"/>
        <v>0</v>
      </c>
      <c r="I23" s="58">
        <f>I24+I25+I26+I27</f>
        <v>4000</v>
      </c>
      <c r="J23" s="58">
        <f>J24+J25+J26+J27</f>
        <v>0</v>
      </c>
      <c r="K23" s="58">
        <f>K24+K25+K26+K27</f>
        <v>0</v>
      </c>
      <c r="L23" s="58">
        <f>L24+L25+L26+L27</f>
        <v>-4000</v>
      </c>
      <c r="M23" s="58">
        <f>M24+M25+M26+M27</f>
        <v>0</v>
      </c>
      <c r="N23" s="59">
        <f>H23+C23</f>
        <v>0</v>
      </c>
    </row>
    <row r="24" spans="1:14" s="36" customFormat="1" ht="34.5" customHeight="1">
      <c r="A24" s="118" t="s">
        <v>75</v>
      </c>
      <c r="B24" s="119" t="s">
        <v>78</v>
      </c>
      <c r="C24" s="54">
        <f>'додаток 3'!C30</f>
        <v>0</v>
      </c>
      <c r="D24" s="54">
        <f>'додаток 3'!D30</f>
        <v>0</v>
      </c>
      <c r="E24" s="54">
        <f>'додаток 3'!E30</f>
        <v>0</v>
      </c>
      <c r="F24" s="54">
        <f>'додаток 3'!F30</f>
        <v>0</v>
      </c>
      <c r="G24" s="54">
        <f>'додаток 3'!G30</f>
        <v>0</v>
      </c>
      <c r="H24" s="54">
        <f>'додаток 3'!H30</f>
        <v>-156900</v>
      </c>
      <c r="I24" s="54">
        <f>'додаток 3'!I30</f>
        <v>0</v>
      </c>
      <c r="J24" s="54">
        <f>'додаток 3'!J30</f>
        <v>0</v>
      </c>
      <c r="K24" s="54">
        <f>'додаток 3'!K30</f>
        <v>0</v>
      </c>
      <c r="L24" s="74">
        <f>'додаток 3'!L30</f>
        <v>-156900</v>
      </c>
      <c r="M24" s="54">
        <f>'додаток 3'!M30</f>
        <v>0</v>
      </c>
      <c r="N24" s="53">
        <f aca="true" t="shared" si="5" ref="N24:N34">C24+H24</f>
        <v>-156900</v>
      </c>
    </row>
    <row r="25" spans="1:14" s="36" customFormat="1" ht="19.5" customHeight="1">
      <c r="A25" s="104" t="s">
        <v>76</v>
      </c>
      <c r="B25" s="114" t="s">
        <v>79</v>
      </c>
      <c r="C25" s="54">
        <f>'додаток 3'!C31</f>
        <v>0</v>
      </c>
      <c r="D25" s="54">
        <f>'додаток 3'!D31</f>
        <v>0</v>
      </c>
      <c r="E25" s="54">
        <f>'додаток 3'!E31</f>
        <v>0</v>
      </c>
      <c r="F25" s="54">
        <f>'додаток 3'!F31</f>
        <v>0</v>
      </c>
      <c r="G25" s="54">
        <f>'додаток 3'!G31</f>
        <v>0</v>
      </c>
      <c r="H25" s="54">
        <f>'додаток 3'!H31</f>
        <v>274000</v>
      </c>
      <c r="I25" s="54">
        <f>'додаток 3'!I31</f>
        <v>0</v>
      </c>
      <c r="J25" s="54">
        <f>'додаток 3'!J31</f>
        <v>0</v>
      </c>
      <c r="K25" s="54">
        <f>'додаток 3'!K31</f>
        <v>0</v>
      </c>
      <c r="L25" s="74">
        <f>'додаток 3'!L31</f>
        <v>274000</v>
      </c>
      <c r="M25" s="54">
        <f>'додаток 3'!M31</f>
        <v>0</v>
      </c>
      <c r="N25" s="53">
        <f t="shared" si="5"/>
        <v>274000</v>
      </c>
    </row>
    <row r="26" spans="1:14" s="36" customFormat="1" ht="30.75">
      <c r="A26" s="104" t="s">
        <v>77</v>
      </c>
      <c r="B26" s="114" t="s">
        <v>80</v>
      </c>
      <c r="C26" s="54">
        <f>'додаток 3'!C32</f>
        <v>0</v>
      </c>
      <c r="D26" s="54">
        <f>'додаток 3'!D32</f>
        <v>0</v>
      </c>
      <c r="E26" s="54">
        <f>'додаток 3'!E32</f>
        <v>0</v>
      </c>
      <c r="F26" s="54">
        <f>'додаток 3'!F32</f>
        <v>0</v>
      </c>
      <c r="G26" s="54">
        <f>'додаток 3'!G32</f>
        <v>0</v>
      </c>
      <c r="H26" s="54">
        <f>'додаток 3'!H32</f>
        <v>-121100</v>
      </c>
      <c r="I26" s="54">
        <f>'додаток 3'!I32</f>
        <v>0</v>
      </c>
      <c r="J26" s="54">
        <f>'додаток 3'!J32</f>
        <v>0</v>
      </c>
      <c r="K26" s="54">
        <f>'додаток 3'!K32</f>
        <v>0</v>
      </c>
      <c r="L26" s="74">
        <f>'додаток 3'!L32</f>
        <v>-121100</v>
      </c>
      <c r="M26" s="54">
        <f>'додаток 3'!M32</f>
        <v>0</v>
      </c>
      <c r="N26" s="53">
        <f t="shared" si="5"/>
        <v>-121100</v>
      </c>
    </row>
    <row r="27" spans="1:14" s="36" customFormat="1" ht="30.75">
      <c r="A27" s="152">
        <v>240604</v>
      </c>
      <c r="B27" s="120" t="s">
        <v>81</v>
      </c>
      <c r="C27" s="54">
        <f>'додаток 3'!C39</f>
        <v>0</v>
      </c>
      <c r="D27" s="54">
        <f>'додаток 3'!D39</f>
        <v>0</v>
      </c>
      <c r="E27" s="54">
        <f>'додаток 3'!E39</f>
        <v>0</v>
      </c>
      <c r="F27" s="54">
        <f>'додаток 3'!F39</f>
        <v>0</v>
      </c>
      <c r="G27" s="54">
        <f>'додаток 3'!G39</f>
        <v>0</v>
      </c>
      <c r="H27" s="54">
        <f>'додаток 3'!H39</f>
        <v>4000</v>
      </c>
      <c r="I27" s="74">
        <f>'додаток 3'!I39</f>
        <v>4000</v>
      </c>
      <c r="J27" s="54">
        <f>'додаток 3'!J39</f>
        <v>0</v>
      </c>
      <c r="K27" s="54">
        <f>'додаток 3'!K39</f>
        <v>0</v>
      </c>
      <c r="L27" s="74">
        <f>'додаток 3'!L39</f>
        <v>0</v>
      </c>
      <c r="M27" s="54">
        <f>'додаток 3'!M39</f>
        <v>0</v>
      </c>
      <c r="N27" s="53">
        <f t="shared" si="5"/>
        <v>4000</v>
      </c>
    </row>
    <row r="28" spans="1:14" s="36" customFormat="1" ht="30.75">
      <c r="A28" s="75" t="s">
        <v>99</v>
      </c>
      <c r="B28" s="76" t="s">
        <v>100</v>
      </c>
      <c r="C28" s="58">
        <f>C30+C33+C29</f>
        <v>-65000</v>
      </c>
      <c r="D28" s="58">
        <f aca="true" t="shared" si="6" ref="D28:M28">D30+D33+D29</f>
        <v>-315000</v>
      </c>
      <c r="E28" s="58">
        <f t="shared" si="6"/>
        <v>0</v>
      </c>
      <c r="F28" s="58">
        <f t="shared" si="6"/>
        <v>0</v>
      </c>
      <c r="G28" s="58">
        <f t="shared" si="6"/>
        <v>1250000</v>
      </c>
      <c r="H28" s="58">
        <f t="shared" si="6"/>
        <v>0</v>
      </c>
      <c r="I28" s="58">
        <f t="shared" si="6"/>
        <v>0</v>
      </c>
      <c r="J28" s="58">
        <f t="shared" si="6"/>
        <v>0</v>
      </c>
      <c r="K28" s="58">
        <f t="shared" si="6"/>
        <v>0</v>
      </c>
      <c r="L28" s="58">
        <f t="shared" si="6"/>
        <v>0</v>
      </c>
      <c r="M28" s="58">
        <f t="shared" si="6"/>
        <v>0</v>
      </c>
      <c r="N28" s="59">
        <f t="shared" si="5"/>
        <v>-65000</v>
      </c>
    </row>
    <row r="29" spans="1:14" s="36" customFormat="1" ht="15">
      <c r="A29" s="150" t="s">
        <v>112</v>
      </c>
      <c r="B29" s="151" t="s">
        <v>110</v>
      </c>
      <c r="C29" s="54">
        <f>'додаток 3'!C40</f>
        <v>-590000</v>
      </c>
      <c r="D29" s="54">
        <f>'додаток 3'!D40</f>
        <v>0</v>
      </c>
      <c r="E29" s="54">
        <f>'додаток 3'!E40</f>
        <v>0</v>
      </c>
      <c r="F29" s="54">
        <f>'додаток 3'!F40</f>
        <v>0</v>
      </c>
      <c r="G29" s="54">
        <f>'додаток 3'!G40</f>
        <v>0</v>
      </c>
      <c r="H29" s="54">
        <f>'додаток 3'!H40</f>
        <v>0</v>
      </c>
      <c r="I29" s="54">
        <f>'додаток 3'!I40</f>
        <v>0</v>
      </c>
      <c r="J29" s="54">
        <f>'додаток 3'!J40</f>
        <v>0</v>
      </c>
      <c r="K29" s="54">
        <f>'додаток 3'!K40</f>
        <v>0</v>
      </c>
      <c r="L29" s="54">
        <f>'додаток 3'!L40</f>
        <v>0</v>
      </c>
      <c r="M29" s="54">
        <f>'додаток 3'!M40</f>
        <v>0</v>
      </c>
      <c r="N29" s="53">
        <f t="shared" si="5"/>
        <v>-590000</v>
      </c>
    </row>
    <row r="30" spans="1:14" s="36" customFormat="1" ht="15">
      <c r="A30" s="104" t="s">
        <v>3</v>
      </c>
      <c r="B30" s="115" t="s">
        <v>52</v>
      </c>
      <c r="C30" s="54">
        <f>C31+C32</f>
        <v>-725000</v>
      </c>
      <c r="D30" s="74">
        <f aca="true" t="shared" si="7" ref="D30:M30">D31+D32</f>
        <v>-315000</v>
      </c>
      <c r="E30" s="54">
        <f t="shared" si="7"/>
        <v>0</v>
      </c>
      <c r="F30" s="54">
        <f t="shared" si="7"/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  <c r="J30" s="54">
        <f t="shared" si="7"/>
        <v>0</v>
      </c>
      <c r="K30" s="54">
        <f t="shared" si="7"/>
        <v>0</v>
      </c>
      <c r="L30" s="54">
        <f t="shared" si="7"/>
        <v>0</v>
      </c>
      <c r="M30" s="54">
        <f t="shared" si="7"/>
        <v>0</v>
      </c>
      <c r="N30" s="53">
        <f t="shared" si="5"/>
        <v>-725000</v>
      </c>
    </row>
    <row r="31" spans="1:14" s="36" customFormat="1" ht="126" customHeight="1">
      <c r="A31" s="104" t="s">
        <v>46</v>
      </c>
      <c r="B31" s="115" t="s">
        <v>116</v>
      </c>
      <c r="C31" s="54">
        <f>D31+G31</f>
        <v>-315000</v>
      </c>
      <c r="D31" s="74">
        <f>'додаток 3'!D26</f>
        <v>-315000</v>
      </c>
      <c r="E31" s="74">
        <f>'додаток 3'!E26</f>
        <v>0</v>
      </c>
      <c r="F31" s="74">
        <f>'додаток 3'!F26</f>
        <v>0</v>
      </c>
      <c r="G31" s="74">
        <f>'додаток 3'!G26</f>
        <v>0</v>
      </c>
      <c r="H31" s="74">
        <f>'додаток 3'!H26</f>
        <v>0</v>
      </c>
      <c r="I31" s="74">
        <f>'додаток 3'!I26</f>
        <v>0</v>
      </c>
      <c r="J31" s="74">
        <f>'додаток 3'!J26</f>
        <v>0</v>
      </c>
      <c r="K31" s="74">
        <f>'додаток 3'!K26</f>
        <v>0</v>
      </c>
      <c r="L31" s="74">
        <f>'додаток 3'!L26</f>
        <v>0</v>
      </c>
      <c r="M31" s="74">
        <f>'додаток 3'!M26</f>
        <v>0</v>
      </c>
      <c r="N31" s="53">
        <f t="shared" si="5"/>
        <v>-315000</v>
      </c>
    </row>
    <row r="32" spans="1:14" s="36" customFormat="1" ht="46.5">
      <c r="A32" s="104"/>
      <c r="B32" s="120" t="s">
        <v>48</v>
      </c>
      <c r="C32" s="54">
        <f>'додаток 3'!C37</f>
        <v>-410000</v>
      </c>
      <c r="D32" s="54">
        <f>'додаток 3'!D37</f>
        <v>0</v>
      </c>
      <c r="E32" s="54">
        <f>'додаток 3'!E37</f>
        <v>0</v>
      </c>
      <c r="F32" s="54">
        <f>'додаток 3'!F37</f>
        <v>0</v>
      </c>
      <c r="G32" s="54">
        <f>'додаток 3'!G37</f>
        <v>0</v>
      </c>
      <c r="H32" s="54">
        <f>'додаток 3'!H37</f>
        <v>0</v>
      </c>
      <c r="I32" s="54">
        <f>'додаток 3'!I37</f>
        <v>0</v>
      </c>
      <c r="J32" s="54">
        <f>'додаток 3'!J37</f>
        <v>0</v>
      </c>
      <c r="K32" s="54">
        <f>'додаток 3'!K37</f>
        <v>0</v>
      </c>
      <c r="L32" s="54">
        <f>'додаток 3'!L37</f>
        <v>0</v>
      </c>
      <c r="M32" s="54">
        <f>'додаток 3'!M37</f>
        <v>0</v>
      </c>
      <c r="N32" s="53">
        <f t="shared" si="5"/>
        <v>-410000</v>
      </c>
    </row>
    <row r="33" spans="1:14" s="36" customFormat="1" ht="63" customHeight="1">
      <c r="A33" s="150" t="s">
        <v>93</v>
      </c>
      <c r="B33" s="151" t="s">
        <v>94</v>
      </c>
      <c r="C33" s="54">
        <f>'додаток 3'!C34</f>
        <v>1250000</v>
      </c>
      <c r="D33" s="54">
        <f>'додаток 3'!D34</f>
        <v>0</v>
      </c>
      <c r="E33" s="54">
        <f>'додаток 3'!E34</f>
        <v>0</v>
      </c>
      <c r="F33" s="54">
        <f>'додаток 3'!F34</f>
        <v>0</v>
      </c>
      <c r="G33" s="74">
        <f>'додаток 3'!G34</f>
        <v>1250000</v>
      </c>
      <c r="H33" s="54">
        <f>'додаток 3'!H34</f>
        <v>0</v>
      </c>
      <c r="I33" s="54">
        <f>'додаток 3'!I34</f>
        <v>0</v>
      </c>
      <c r="J33" s="54">
        <f>'додаток 3'!J34</f>
        <v>0</v>
      </c>
      <c r="K33" s="54">
        <f>'додаток 3'!K34</f>
        <v>0</v>
      </c>
      <c r="L33" s="54">
        <f>'додаток 3'!L34</f>
        <v>0</v>
      </c>
      <c r="M33" s="54">
        <f>'додаток 3'!M34</f>
        <v>0</v>
      </c>
      <c r="N33" s="53">
        <f t="shared" si="5"/>
        <v>1250000</v>
      </c>
    </row>
    <row r="34" spans="1:14" s="36" customFormat="1" ht="114.75" customHeight="1">
      <c r="A34" s="104" t="s">
        <v>46</v>
      </c>
      <c r="B34" s="120" t="s">
        <v>128</v>
      </c>
      <c r="C34" s="54">
        <f>D34+G34</f>
        <v>1000000</v>
      </c>
      <c r="D34" s="54">
        <f>'додаток 3'!D35</f>
        <v>0</v>
      </c>
      <c r="E34" s="54">
        <f>'додаток 3'!E35</f>
        <v>0</v>
      </c>
      <c r="F34" s="54">
        <f>'додаток 3'!F35</f>
        <v>0</v>
      </c>
      <c r="G34" s="74">
        <f>'додаток 3'!G35</f>
        <v>1000000</v>
      </c>
      <c r="H34" s="54">
        <f>'додаток 3'!H35</f>
        <v>0</v>
      </c>
      <c r="I34" s="54">
        <f>'додаток 3'!I35</f>
        <v>0</v>
      </c>
      <c r="J34" s="54">
        <f>'додаток 3'!J35</f>
        <v>0</v>
      </c>
      <c r="K34" s="54">
        <f>'додаток 3'!K35</f>
        <v>0</v>
      </c>
      <c r="L34" s="54">
        <f>'додаток 3'!L35</f>
        <v>0</v>
      </c>
      <c r="M34" s="54">
        <f>'додаток 3'!M35</f>
        <v>0</v>
      </c>
      <c r="N34" s="53">
        <f t="shared" si="5"/>
        <v>1000000</v>
      </c>
    </row>
    <row r="35" spans="1:14" s="46" customFormat="1" ht="18">
      <c r="A35" s="75"/>
      <c r="B35" s="76" t="s">
        <v>26</v>
      </c>
      <c r="C35" s="77">
        <f>C12+C13+C19+C23+C28+C20+C14</f>
        <v>8138200</v>
      </c>
      <c r="D35" s="77">
        <f aca="true" t="shared" si="8" ref="D35:N35">D12+D13+D19+D23+D28+D20+D14</f>
        <v>130900</v>
      </c>
      <c r="E35" s="77">
        <f t="shared" si="8"/>
        <v>308400</v>
      </c>
      <c r="F35" s="77">
        <f t="shared" si="8"/>
        <v>0</v>
      </c>
      <c r="G35" s="77">
        <f t="shared" si="8"/>
        <v>9007300</v>
      </c>
      <c r="H35" s="77">
        <f t="shared" si="8"/>
        <v>7374700</v>
      </c>
      <c r="I35" s="77">
        <f t="shared" si="8"/>
        <v>4000</v>
      </c>
      <c r="J35" s="77">
        <f t="shared" si="8"/>
        <v>0</v>
      </c>
      <c r="K35" s="77">
        <f t="shared" si="8"/>
        <v>0</v>
      </c>
      <c r="L35" s="77">
        <f t="shared" si="8"/>
        <v>7370700</v>
      </c>
      <c r="M35" s="77">
        <f t="shared" si="8"/>
        <v>1250000</v>
      </c>
      <c r="N35" s="149">
        <f t="shared" si="8"/>
        <v>15512900</v>
      </c>
    </row>
    <row r="36" spans="1:14" s="36" customFormat="1" ht="17.25">
      <c r="A36" s="75"/>
      <c r="B36" s="76" t="s">
        <v>19</v>
      </c>
      <c r="C36" s="78">
        <f>C37+C42+C43+C45+C46+C39+C38+C44</f>
        <v>-6621300</v>
      </c>
      <c r="D36" s="78">
        <f aca="true" t="shared" si="9" ref="D36:N36">D37+D42+D43+D45+D46+D39+D38+D44</f>
        <v>233900</v>
      </c>
      <c r="E36" s="78">
        <f t="shared" si="9"/>
        <v>0</v>
      </c>
      <c r="F36" s="78">
        <f t="shared" si="9"/>
        <v>0</v>
      </c>
      <c r="G36" s="78">
        <f t="shared" si="9"/>
        <v>-6855200</v>
      </c>
      <c r="H36" s="78">
        <f t="shared" si="9"/>
        <v>-1124700</v>
      </c>
      <c r="I36" s="78">
        <f t="shared" si="9"/>
        <v>5000000</v>
      </c>
      <c r="J36" s="78">
        <f t="shared" si="9"/>
        <v>0</v>
      </c>
      <c r="K36" s="78">
        <f t="shared" si="9"/>
        <v>0</v>
      </c>
      <c r="L36" s="78">
        <f t="shared" si="9"/>
        <v>-6124700</v>
      </c>
      <c r="M36" s="78">
        <f t="shared" si="9"/>
        <v>0</v>
      </c>
      <c r="N36" s="78">
        <f t="shared" si="9"/>
        <v>-7746000</v>
      </c>
    </row>
    <row r="37" spans="1:14" ht="82.5" customHeight="1">
      <c r="A37" s="133" t="s">
        <v>65</v>
      </c>
      <c r="B37" s="151" t="s">
        <v>66</v>
      </c>
      <c r="C37" s="60">
        <f aca="true" t="shared" si="10" ref="C37:C46">D37+G37</f>
        <v>-5075200</v>
      </c>
      <c r="D37" s="60">
        <f>'додаток 3'!D46</f>
        <v>0</v>
      </c>
      <c r="E37" s="60">
        <f>'додаток 3'!E46</f>
        <v>0</v>
      </c>
      <c r="F37" s="60">
        <f>'додаток 3'!F46</f>
        <v>0</v>
      </c>
      <c r="G37" s="66">
        <f>'додаток 3'!G46</f>
        <v>-5075200</v>
      </c>
      <c r="H37" s="60">
        <f>'додаток 3'!H46</f>
        <v>0</v>
      </c>
      <c r="I37" s="60">
        <f>'додаток 3'!I46</f>
        <v>0</v>
      </c>
      <c r="J37" s="60">
        <f>'додаток 3'!J46</f>
        <v>0</v>
      </c>
      <c r="K37" s="60">
        <f>'додаток 3'!K46</f>
        <v>0</v>
      </c>
      <c r="L37" s="60">
        <f>'додаток 3'!L46</f>
        <v>0</v>
      </c>
      <c r="M37" s="60">
        <f>'додаток 3'!M46</f>
        <v>0</v>
      </c>
      <c r="N37" s="61">
        <f aca="true" t="shared" si="11" ref="N37:N47">H37+C37</f>
        <v>-5075200</v>
      </c>
    </row>
    <row r="38" spans="1:14" ht="179.25" customHeight="1">
      <c r="A38" s="160" t="s">
        <v>122</v>
      </c>
      <c r="B38" s="161" t="s">
        <v>123</v>
      </c>
      <c r="C38" s="60">
        <f t="shared" si="10"/>
        <v>497300</v>
      </c>
      <c r="D38" s="66">
        <f>'додаток 3'!D51</f>
        <v>497300</v>
      </c>
      <c r="E38" s="66">
        <f>'додаток 3'!E51</f>
        <v>0</v>
      </c>
      <c r="F38" s="66">
        <f>'додаток 3'!F51</f>
        <v>0</v>
      </c>
      <c r="G38" s="66">
        <f>'додаток 3'!G51</f>
        <v>0</v>
      </c>
      <c r="H38" s="66">
        <f>'додаток 3'!H51</f>
        <v>0</v>
      </c>
      <c r="I38" s="66">
        <f>'додаток 3'!I51</f>
        <v>0</v>
      </c>
      <c r="J38" s="66">
        <f>'додаток 3'!J51</f>
        <v>0</v>
      </c>
      <c r="K38" s="66">
        <f>'додаток 3'!K51</f>
        <v>0</v>
      </c>
      <c r="L38" s="66">
        <f>'додаток 3'!L51</f>
        <v>0</v>
      </c>
      <c r="M38" s="66">
        <f>'додаток 3'!M51</f>
        <v>0</v>
      </c>
      <c r="N38" s="61">
        <f t="shared" si="11"/>
        <v>497300</v>
      </c>
    </row>
    <row r="39" spans="1:14" ht="19.5" customHeight="1">
      <c r="A39" s="133" t="s">
        <v>92</v>
      </c>
      <c r="B39" s="151" t="s">
        <v>101</v>
      </c>
      <c r="C39" s="60">
        <f t="shared" si="10"/>
        <v>200000</v>
      </c>
      <c r="D39" s="66">
        <f aca="true" t="shared" si="12" ref="D39:M39">D40+D41</f>
        <v>200000</v>
      </c>
      <c r="E39" s="60">
        <f t="shared" si="12"/>
        <v>0</v>
      </c>
      <c r="F39" s="60">
        <f t="shared" si="12"/>
        <v>0</v>
      </c>
      <c r="G39" s="60">
        <f t="shared" si="12"/>
        <v>0</v>
      </c>
      <c r="H39" s="60">
        <f t="shared" si="12"/>
        <v>0</v>
      </c>
      <c r="I39" s="60">
        <f t="shared" si="12"/>
        <v>0</v>
      </c>
      <c r="J39" s="60">
        <f t="shared" si="12"/>
        <v>0</v>
      </c>
      <c r="K39" s="60">
        <f t="shared" si="12"/>
        <v>0</v>
      </c>
      <c r="L39" s="60">
        <f t="shared" si="12"/>
        <v>0</v>
      </c>
      <c r="M39" s="60">
        <f t="shared" si="12"/>
        <v>0</v>
      </c>
      <c r="N39" s="61">
        <f t="shared" si="11"/>
        <v>200000</v>
      </c>
    </row>
    <row r="40" spans="1:14" ht="141" customHeight="1">
      <c r="A40" s="133" t="s">
        <v>46</v>
      </c>
      <c r="B40" s="151" t="s">
        <v>117</v>
      </c>
      <c r="C40" s="60">
        <f t="shared" si="10"/>
        <v>100000</v>
      </c>
      <c r="D40" s="66">
        <f>'додаток 3'!D49</f>
        <v>100000</v>
      </c>
      <c r="E40" s="66">
        <f>'додаток 3'!E49</f>
        <v>0</v>
      </c>
      <c r="F40" s="66">
        <f>'додаток 3'!F49</f>
        <v>0</v>
      </c>
      <c r="G40" s="66">
        <f>'додаток 3'!G49</f>
        <v>0</v>
      </c>
      <c r="H40" s="66">
        <f>'додаток 3'!H49</f>
        <v>0</v>
      </c>
      <c r="I40" s="66">
        <f>'додаток 3'!I49</f>
        <v>0</v>
      </c>
      <c r="J40" s="66">
        <f>'додаток 3'!J49</f>
        <v>0</v>
      </c>
      <c r="K40" s="66">
        <f>'додаток 3'!K49</f>
        <v>0</v>
      </c>
      <c r="L40" s="66">
        <f>'додаток 3'!L49</f>
        <v>0</v>
      </c>
      <c r="M40" s="66">
        <f>'додаток 3'!M49</f>
        <v>0</v>
      </c>
      <c r="N40" s="61">
        <f t="shared" si="11"/>
        <v>100000</v>
      </c>
    </row>
    <row r="41" spans="1:14" ht="128.25" customHeight="1">
      <c r="A41" s="133"/>
      <c r="B41" s="151" t="s">
        <v>118</v>
      </c>
      <c r="C41" s="60">
        <f t="shared" si="10"/>
        <v>100000</v>
      </c>
      <c r="D41" s="66">
        <f>'додаток 3'!D53</f>
        <v>100000</v>
      </c>
      <c r="E41" s="66">
        <f>'додаток 3'!E53</f>
        <v>0</v>
      </c>
      <c r="F41" s="66">
        <f>'додаток 3'!F53</f>
        <v>0</v>
      </c>
      <c r="G41" s="66">
        <f>'додаток 3'!G53</f>
        <v>0</v>
      </c>
      <c r="H41" s="66">
        <f>'додаток 3'!H53</f>
        <v>0</v>
      </c>
      <c r="I41" s="66">
        <f>'додаток 3'!I53</f>
        <v>0</v>
      </c>
      <c r="J41" s="66">
        <f>'додаток 3'!J53</f>
        <v>0</v>
      </c>
      <c r="K41" s="66">
        <f>'додаток 3'!K53</f>
        <v>0</v>
      </c>
      <c r="L41" s="66">
        <f>'додаток 3'!L53</f>
        <v>0</v>
      </c>
      <c r="M41" s="66">
        <f>'додаток 3'!M53</f>
        <v>0</v>
      </c>
      <c r="N41" s="61">
        <f t="shared" si="11"/>
        <v>100000</v>
      </c>
    </row>
    <row r="42" spans="1:14" ht="65.25" customHeight="1">
      <c r="A42" s="79" t="s">
        <v>67</v>
      </c>
      <c r="B42" s="151" t="s">
        <v>68</v>
      </c>
      <c r="C42" s="60">
        <f t="shared" si="10"/>
        <v>-2280000</v>
      </c>
      <c r="D42" s="66">
        <f>'додаток 3'!D47</f>
        <v>0</v>
      </c>
      <c r="E42" s="66">
        <f>'додаток 3'!E47</f>
        <v>0</v>
      </c>
      <c r="F42" s="66">
        <f>'додаток 3'!F47</f>
        <v>0</v>
      </c>
      <c r="G42" s="66">
        <f>'додаток 3'!G47</f>
        <v>-2280000</v>
      </c>
      <c r="H42" s="66">
        <f>'додаток 3'!H47</f>
        <v>0</v>
      </c>
      <c r="I42" s="66">
        <f>'додаток 3'!I47</f>
        <v>0</v>
      </c>
      <c r="J42" s="66">
        <f>'додаток 3'!J47</f>
        <v>0</v>
      </c>
      <c r="K42" s="66">
        <f>'додаток 3'!K47</f>
        <v>0</v>
      </c>
      <c r="L42" s="66">
        <f>'додаток 3'!L47</f>
        <v>0</v>
      </c>
      <c r="M42" s="66">
        <f>'додаток 3'!M47</f>
        <v>0</v>
      </c>
      <c r="N42" s="61">
        <f t="shared" si="11"/>
        <v>-2280000</v>
      </c>
    </row>
    <row r="43" spans="1:14" ht="117.75" customHeight="1">
      <c r="A43" s="79" t="s">
        <v>57</v>
      </c>
      <c r="B43" s="151" t="s">
        <v>58</v>
      </c>
      <c r="C43" s="60">
        <f t="shared" si="10"/>
        <v>0</v>
      </c>
      <c r="D43" s="66">
        <f>'додаток 3'!D44</f>
        <v>-500000</v>
      </c>
      <c r="E43" s="66">
        <f>'додаток 3'!E44</f>
        <v>0</v>
      </c>
      <c r="F43" s="66">
        <f>'додаток 3'!F44</f>
        <v>0</v>
      </c>
      <c r="G43" s="66">
        <f>'додаток 3'!G44</f>
        <v>500000</v>
      </c>
      <c r="H43" s="66">
        <f>'додаток 3'!H44</f>
        <v>0</v>
      </c>
      <c r="I43" s="66">
        <f>'додаток 3'!I44</f>
        <v>0</v>
      </c>
      <c r="J43" s="66">
        <f>'додаток 3'!J44</f>
        <v>0</v>
      </c>
      <c r="K43" s="66">
        <f>'додаток 3'!K44</f>
        <v>0</v>
      </c>
      <c r="L43" s="66">
        <f>'додаток 3'!L44</f>
        <v>0</v>
      </c>
      <c r="M43" s="66">
        <f>'додаток 3'!M44</f>
        <v>0</v>
      </c>
      <c r="N43" s="61">
        <f t="shared" si="11"/>
        <v>0</v>
      </c>
    </row>
    <row r="44" spans="1:14" ht="238.5" customHeight="1">
      <c r="A44" s="104" t="s">
        <v>130</v>
      </c>
      <c r="B44" s="164" t="s">
        <v>131</v>
      </c>
      <c r="C44" s="60">
        <f t="shared" si="10"/>
        <v>0</v>
      </c>
      <c r="D44" s="66">
        <f>'додаток 3'!D58</f>
        <v>0</v>
      </c>
      <c r="E44" s="66">
        <f>'додаток 3'!E58</f>
        <v>0</v>
      </c>
      <c r="F44" s="66">
        <f>'додаток 3'!F58</f>
        <v>0</v>
      </c>
      <c r="G44" s="66">
        <f>'додаток 3'!G58</f>
        <v>0</v>
      </c>
      <c r="H44" s="67">
        <f>'додаток 3'!H58</f>
        <v>5000000</v>
      </c>
      <c r="I44" s="66">
        <f>'додаток 3'!I58</f>
        <v>5000000</v>
      </c>
      <c r="J44" s="66">
        <f>'додаток 3'!J58</f>
        <v>0</v>
      </c>
      <c r="K44" s="66">
        <f>'додаток 3'!K58</f>
        <v>0</v>
      </c>
      <c r="L44" s="66">
        <f>'додаток 3'!L58</f>
        <v>0</v>
      </c>
      <c r="M44" s="66">
        <f>'додаток 3'!M58</f>
        <v>0</v>
      </c>
      <c r="N44" s="61">
        <f t="shared" si="11"/>
        <v>5000000</v>
      </c>
    </row>
    <row r="45" spans="1:14" ht="102" customHeight="1">
      <c r="A45" s="79" t="s">
        <v>54</v>
      </c>
      <c r="B45" s="151" t="s">
        <v>55</v>
      </c>
      <c r="C45" s="60">
        <f t="shared" si="10"/>
        <v>36600</v>
      </c>
      <c r="D45" s="66">
        <f>'додаток 3'!D59</f>
        <v>36600</v>
      </c>
      <c r="E45" s="66">
        <f>'додаток 3'!E59</f>
        <v>0</v>
      </c>
      <c r="F45" s="66">
        <f>'додаток 3'!F59</f>
        <v>0</v>
      </c>
      <c r="G45" s="66">
        <f>'додаток 3'!G59</f>
        <v>0</v>
      </c>
      <c r="H45" s="66">
        <f>'додаток 3'!H59</f>
        <v>0</v>
      </c>
      <c r="I45" s="66">
        <f>'додаток 3'!I59</f>
        <v>0</v>
      </c>
      <c r="J45" s="66">
        <f>'додаток 3'!J59</f>
        <v>0</v>
      </c>
      <c r="K45" s="66">
        <f>'додаток 3'!K59</f>
        <v>0</v>
      </c>
      <c r="L45" s="66">
        <f>'додаток 3'!L59</f>
        <v>0</v>
      </c>
      <c r="M45" s="66">
        <f>'додаток 3'!M59</f>
        <v>0</v>
      </c>
      <c r="N45" s="61">
        <f t="shared" si="11"/>
        <v>36600</v>
      </c>
    </row>
    <row r="46" spans="1:14" ht="114.75" customHeight="1">
      <c r="A46" s="133" t="s">
        <v>62</v>
      </c>
      <c r="B46" s="151" t="s">
        <v>63</v>
      </c>
      <c r="C46" s="60">
        <f t="shared" si="10"/>
        <v>0</v>
      </c>
      <c r="D46" s="66">
        <f>'додаток 3'!D60</f>
        <v>0</v>
      </c>
      <c r="E46" s="66">
        <f>'додаток 3'!E60</f>
        <v>0</v>
      </c>
      <c r="F46" s="66">
        <f>'додаток 3'!F60</f>
        <v>0</v>
      </c>
      <c r="G46" s="66">
        <f>'додаток 3'!G60</f>
        <v>0</v>
      </c>
      <c r="H46" s="66">
        <f>'додаток 3'!H60</f>
        <v>-6124700</v>
      </c>
      <c r="I46" s="66">
        <f>'додаток 3'!I60</f>
        <v>0</v>
      </c>
      <c r="J46" s="66">
        <f>'додаток 3'!J60</f>
        <v>0</v>
      </c>
      <c r="K46" s="66">
        <f>'додаток 3'!K60</f>
        <v>0</v>
      </c>
      <c r="L46" s="66">
        <f>'додаток 3'!L60</f>
        <v>-6124700</v>
      </c>
      <c r="M46" s="66">
        <f>'додаток 3'!M60</f>
        <v>0</v>
      </c>
      <c r="N46" s="61">
        <f t="shared" si="11"/>
        <v>-6124700</v>
      </c>
    </row>
    <row r="47" spans="1:14" s="35" customFormat="1" ht="22.5" customHeight="1" thickBot="1">
      <c r="A47" s="146"/>
      <c r="B47" s="148" t="s">
        <v>35</v>
      </c>
      <c r="C47" s="147">
        <f>C35+C36</f>
        <v>1516900</v>
      </c>
      <c r="D47" s="56">
        <f aca="true" t="shared" si="13" ref="D47:M47">D35+D36</f>
        <v>364800</v>
      </c>
      <c r="E47" s="56">
        <f t="shared" si="13"/>
        <v>308400</v>
      </c>
      <c r="F47" s="56">
        <f t="shared" si="13"/>
        <v>0</v>
      </c>
      <c r="G47" s="56">
        <f t="shared" si="13"/>
        <v>2152100</v>
      </c>
      <c r="H47" s="56">
        <f t="shared" si="13"/>
        <v>6250000</v>
      </c>
      <c r="I47" s="56">
        <f t="shared" si="13"/>
        <v>5004000</v>
      </c>
      <c r="J47" s="56">
        <f t="shared" si="13"/>
        <v>0</v>
      </c>
      <c r="K47" s="56">
        <f t="shared" si="13"/>
        <v>0</v>
      </c>
      <c r="L47" s="56">
        <f t="shared" si="13"/>
        <v>1246000</v>
      </c>
      <c r="M47" s="56">
        <f t="shared" si="13"/>
        <v>1250000</v>
      </c>
      <c r="N47" s="57">
        <f t="shared" si="11"/>
        <v>7766900</v>
      </c>
    </row>
    <row r="48" ht="12.75">
      <c r="A48" s="12"/>
    </row>
    <row r="49" spans="1:14" ht="31.5" customHeight="1">
      <c r="A49" s="12"/>
      <c r="B49" s="169" t="s">
        <v>20</v>
      </c>
      <c r="C49" s="169"/>
      <c r="D49" s="169"/>
      <c r="E49" s="26"/>
      <c r="F49" s="27"/>
      <c r="G49" s="28"/>
      <c r="H49" s="29"/>
      <c r="I49" s="28"/>
      <c r="J49" s="183" t="s">
        <v>56</v>
      </c>
      <c r="K49" s="183"/>
      <c r="L49" s="23"/>
      <c r="M49" s="23"/>
      <c r="N49" s="49"/>
    </row>
    <row r="50" spans="1:14" ht="15">
      <c r="A50" s="12"/>
      <c r="C50" s="22"/>
      <c r="D50" s="23"/>
      <c r="E50" s="23"/>
      <c r="F50" s="23"/>
      <c r="G50" s="23"/>
      <c r="H50" s="22"/>
      <c r="I50" s="23"/>
      <c r="J50" s="23"/>
      <c r="K50" s="23"/>
      <c r="L50" s="23"/>
      <c r="M50" s="23"/>
      <c r="N50" s="22"/>
    </row>
    <row r="51" spans="1:14" ht="15">
      <c r="A51" s="12"/>
      <c r="B51" s="32"/>
      <c r="C51" s="24">
        <f>C47-'додаток 3'!C61</f>
        <v>0</v>
      </c>
      <c r="D51" s="7">
        <f>D47-'додаток 3'!D61</f>
        <v>0</v>
      </c>
      <c r="E51" s="7">
        <f>E47-'додаток 3'!E61</f>
        <v>0</v>
      </c>
      <c r="F51" s="7">
        <f>F47-'додаток 3'!F61</f>
        <v>0</v>
      </c>
      <c r="G51" s="7">
        <f>G47-'додаток 3'!G61</f>
        <v>0</v>
      </c>
      <c r="H51" s="10">
        <f>H47-'додаток 3'!H61</f>
        <v>0</v>
      </c>
      <c r="I51" s="7">
        <f>I47-'додаток 3'!I61</f>
        <v>0</v>
      </c>
      <c r="J51" s="7">
        <f>J47-'додаток 3'!J61</f>
        <v>0</v>
      </c>
      <c r="K51" s="7">
        <f>K47-'додаток 3'!K61</f>
        <v>0</v>
      </c>
      <c r="L51" s="7">
        <f>L47-'додаток 3'!L61</f>
        <v>0</v>
      </c>
      <c r="M51" s="7">
        <f>M47-'додаток 3'!M61</f>
        <v>0</v>
      </c>
      <c r="N51" s="10">
        <f>N47-'додаток 3'!N61</f>
        <v>0</v>
      </c>
    </row>
    <row r="52" spans="1:3" ht="15">
      <c r="A52" s="12"/>
      <c r="B52" s="42"/>
      <c r="C52" s="24"/>
    </row>
    <row r="53" spans="1:3" ht="15">
      <c r="A53" s="12"/>
      <c r="B53" s="42"/>
      <c r="C53" s="24"/>
    </row>
    <row r="54" spans="1:3" ht="15">
      <c r="A54" s="12"/>
      <c r="B54" s="42"/>
      <c r="C54" s="24"/>
    </row>
    <row r="55" spans="1:3" ht="15">
      <c r="A55" s="12"/>
      <c r="B55" s="42"/>
      <c r="C55" s="24"/>
    </row>
    <row r="56" ht="12.75">
      <c r="A56" s="12"/>
    </row>
    <row r="57" spans="1:13" ht="12.75">
      <c r="A57" s="12"/>
      <c r="C57" s="24"/>
      <c r="H57" s="24"/>
      <c r="M57" s="25"/>
    </row>
    <row r="58" spans="1:3" ht="12.75">
      <c r="A58" s="12"/>
      <c r="C58" s="43"/>
    </row>
    <row r="59" ht="12.75">
      <c r="A59" s="12"/>
    </row>
    <row r="60" spans="1:8" ht="12.75">
      <c r="A60" s="12"/>
      <c r="H60" s="24"/>
    </row>
    <row r="64" ht="12.75">
      <c r="C64" s="24"/>
    </row>
  </sheetData>
  <mergeCells count="18"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  <mergeCell ref="B49:D49"/>
    <mergeCell ref="B8:B10"/>
    <mergeCell ref="H9:H10"/>
    <mergeCell ref="I9:I10"/>
    <mergeCell ref="L9:L10"/>
    <mergeCell ref="M9:M10"/>
    <mergeCell ref="E9:F9"/>
    <mergeCell ref="J49:K49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landscape" paperSize="9" scale="58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Customer</cp:lastModifiedBy>
  <cp:lastPrinted>2008-05-26T12:08:01Z</cp:lastPrinted>
  <dcterms:created xsi:type="dcterms:W3CDTF">2001-12-29T15:32:18Z</dcterms:created>
  <dcterms:modified xsi:type="dcterms:W3CDTF">2008-06-02T11:03:19Z</dcterms:modified>
  <cp:category/>
  <cp:version/>
  <cp:contentType/>
  <cp:contentStatus/>
</cp:coreProperties>
</file>