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2'!$8:$11</definedName>
    <definedName name="_xlnm.Print_Titles" localSheetId="0">'додаток 3'!$3:$5</definedName>
    <definedName name="_xlnm.Print_Area" localSheetId="1">'додаток 2'!$A$1:$N$34</definedName>
    <definedName name="_xlnm.Print_Area" localSheetId="0">'додаток 3'!$A$1:$N$80</definedName>
  </definedNames>
  <calcPr fullCalcOnLoad="1"/>
</workbook>
</file>

<file path=xl/sharedStrings.xml><?xml version="1.0" encoding="utf-8"?>
<sst xmlns="http://schemas.openxmlformats.org/spreadsheetml/2006/main" count="215" uniqueCount="163">
  <si>
    <t xml:space="preserve"> за функціональною структурою</t>
  </si>
  <si>
    <t>090000</t>
  </si>
  <si>
    <t>РАЗОМ</t>
  </si>
  <si>
    <t>Видатки загального фонду</t>
  </si>
  <si>
    <t>Всього</t>
  </si>
  <si>
    <t>Видатки спеціального фонду</t>
  </si>
  <si>
    <t>з них</t>
  </si>
  <si>
    <t>Соцiальний захист та соцiальне забезпечення</t>
  </si>
  <si>
    <t>Назва головного розпорядника коштів</t>
  </si>
  <si>
    <t>Перший заступник голови обласної ради</t>
  </si>
  <si>
    <t>Код КТКВ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</si>
  <si>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</si>
  <si>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</si>
  <si>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</si>
  <si>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</si>
  <si>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</si>
  <si>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050</t>
  </si>
  <si>
    <t>060</t>
  </si>
  <si>
    <t>дод 2 разом</t>
  </si>
  <si>
    <t>Відділ у справах сім‘ї та молоді облдержадміністрації</t>
  </si>
  <si>
    <t>Найменування видатків бюджету за функціональною структурою  (за шестизначним кодом)</t>
  </si>
  <si>
    <t>споживання</t>
  </si>
  <si>
    <t>оплата праці</t>
  </si>
  <si>
    <t>комунальні послуги та енергоносії</t>
  </si>
  <si>
    <t>розвитку</t>
  </si>
  <si>
    <t>в тому числі бюджет розвитку</t>
  </si>
  <si>
    <t>14 (3+8)</t>
  </si>
  <si>
    <t>в т.ч.</t>
  </si>
  <si>
    <t>Головне управління праці та соціального захисту населення облдержадміністрації</t>
  </si>
  <si>
    <t>В.А.Королюк</t>
  </si>
  <si>
    <t>до рішення Рівненської обласної  ради</t>
  </si>
  <si>
    <t>від ____________ 2009 року № ______</t>
  </si>
  <si>
    <t xml:space="preserve">Зміни видатків обласного  бюджету  на   2009 рік </t>
  </si>
  <si>
    <t>Міжбюджетні трансферти</t>
  </si>
  <si>
    <t>додаток 2</t>
  </si>
  <si>
    <t>ВСЬОГО</t>
  </si>
  <si>
    <t>Додаток 2</t>
  </si>
  <si>
    <t>220</t>
  </si>
  <si>
    <t>Головне фінансове управління облдержадміністрації</t>
  </si>
  <si>
    <t>250000</t>
  </si>
  <si>
    <t>Видатки, не вiднесенi до основних груп</t>
  </si>
  <si>
    <t>020</t>
  </si>
  <si>
    <t>Управління  освіти та науки облдержадміністрації</t>
  </si>
  <si>
    <t>030</t>
  </si>
  <si>
    <t>Управління охорони здоров’я  облдержадміністрації</t>
  </si>
  <si>
    <t>080201</t>
  </si>
  <si>
    <t xml:space="preserve">Спеціалізовані лікарні та інші спеціалізовані заклади </t>
  </si>
  <si>
    <t>091106</t>
  </si>
  <si>
    <t>Iншi видатки</t>
  </si>
  <si>
    <t>091101</t>
  </si>
  <si>
    <t>Утримання центрiв соцiальних служб для сім'ї, дітей та молодi</t>
  </si>
  <si>
    <t>070000</t>
  </si>
  <si>
    <t>Освiта</t>
  </si>
  <si>
    <t>080000</t>
  </si>
  <si>
    <t>Охорона здоров'я</t>
  </si>
  <si>
    <t>062</t>
  </si>
  <si>
    <t>Служба у справах дітей облдержадміністрації</t>
  </si>
  <si>
    <t>090700</t>
  </si>
  <si>
    <t>Притулок для дітей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</si>
  <si>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</si>
  <si>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</si>
  <si>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</si>
  <si>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залишилися без піклування батьків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</si>
  <si>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</si>
  <si>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</si>
  <si>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070701</t>
  </si>
  <si>
    <t>Заклади післядипломної освіти III-IV рівнів акредитації</t>
  </si>
  <si>
    <t>070804</t>
  </si>
  <si>
    <t>Централізовані бухгалтерії</t>
  </si>
  <si>
    <t>070805</t>
  </si>
  <si>
    <t>Групи централізованого господарського обслуговування</t>
  </si>
  <si>
    <t>081002</t>
  </si>
  <si>
    <t>091214</t>
  </si>
  <si>
    <t xml:space="preserve"> Інші установи та заклади </t>
  </si>
  <si>
    <t>доходи</t>
  </si>
  <si>
    <t>300 250102</t>
  </si>
  <si>
    <t>Резервний фонд обласного бюджету</t>
  </si>
  <si>
    <t>250102</t>
  </si>
  <si>
    <t>090701</t>
  </si>
  <si>
    <t>Центри соціально-психологічної реабілітації дітей</t>
  </si>
  <si>
    <t>080101</t>
  </si>
  <si>
    <t>Лікарні</t>
  </si>
  <si>
    <t>Будiвництво</t>
  </si>
  <si>
    <t>Капiтальнi вкладення</t>
  </si>
  <si>
    <t>за рахунок інших субвенцій з місцевих бюджетів</t>
  </si>
  <si>
    <t>250306</t>
  </si>
  <si>
    <t>Кошти, що передаються із загального фонду бюджету до бюджету розвитку (спеціального фонду)</t>
  </si>
  <si>
    <t>191</t>
  </si>
  <si>
    <t>Головне управління  з питань будівництва та архітектури облдержадміністрації</t>
  </si>
  <si>
    <t>250313</t>
  </si>
  <si>
    <t>Додаткова дотація з державного бюджету на вирівнювання фінансової забезпеченості місцевих бюджетів</t>
  </si>
  <si>
    <t xml:space="preserve"> 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</si>
  <si>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</si>
  <si>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</si>
  <si>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</si>
  <si>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Рівненський  центр соціально-психологічної допомоги</t>
  </si>
  <si>
    <t>070303</t>
  </si>
  <si>
    <t>Дитячі будинки (в т.ч. сімейного типу, прийомні сім'ї)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</si>
  <si>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</si>
  <si>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</si>
  <si>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</si>
  <si>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Позашкільні  заклади освіти,  заходи із позашкільної роботи з дітьми</t>
  </si>
  <si>
    <t>070806</t>
  </si>
  <si>
    <t>Інші заклади освіти (психолого-медико-педагогічна комісія)</t>
  </si>
  <si>
    <t>130107</t>
  </si>
  <si>
    <t>Утримання та навчально-тренувальна робота дитячо-юнацьких спортивних шкіл</t>
  </si>
  <si>
    <t>090601</t>
  </si>
  <si>
    <t>Будинки- інтернати для малолітніх інвалідів</t>
  </si>
  <si>
    <t>090901</t>
  </si>
  <si>
    <t>Будинки-iнтернати (пансіонати) для літніх людей та iнвалiдiв системи соцiального захисту</t>
  </si>
  <si>
    <t>091212</t>
  </si>
  <si>
    <t>Обробка інформації з нарахування та виплати допомог і компенсацій</t>
  </si>
  <si>
    <t>150</t>
  </si>
  <si>
    <t>Відділ з питань фізичної культури і  спорту  облдержадміністрації</t>
  </si>
  <si>
    <t>130104</t>
  </si>
  <si>
    <t>Видатки на утримання центрiв з iнвалiдного спорту i реабiлiтацiйних шкiл</t>
  </si>
  <si>
    <t>130203</t>
  </si>
  <si>
    <t>Утримання та навчально-тренувальна робота дитячо-юнацьких спортивних шкiл  (які підпорядковані громадським організаціям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</si>
  <si>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</si>
  <si>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 (громадська організація РОО ВФСТ "Колос" АПК України)</t>
  </si>
  <si>
    <t>104</t>
  </si>
  <si>
    <t>Управління культури і туризму облдержадміністрації</t>
  </si>
  <si>
    <t>070601</t>
  </si>
  <si>
    <t>Вищі навчальні заклади І та ІІ рівнів акредитації</t>
  </si>
  <si>
    <t>080204</t>
  </si>
  <si>
    <t>Санаторії для хворих туберкульозом</t>
  </si>
  <si>
    <t>080205</t>
  </si>
  <si>
    <t>Санаторії для дітей та підлітків (нетуберкульозні)</t>
  </si>
  <si>
    <t>080208</t>
  </si>
  <si>
    <t>Станції переливання крові</t>
  </si>
  <si>
    <t>080400</t>
  </si>
  <si>
    <t>Спеціалізовані поліклініки (в тому числі диспансери, які не мають ліжкового фонду)</t>
  </si>
  <si>
    <t>080500</t>
  </si>
  <si>
    <t>Загальні і спеціалізовані стоматологічні поліклініки</t>
  </si>
  <si>
    <t>080704</t>
  </si>
  <si>
    <t>Центри здоров‘я і заходи у сфері санітарної освіти</t>
  </si>
  <si>
    <t>081001</t>
  </si>
  <si>
    <t>Медико-соціальні експертні комісії</t>
  </si>
  <si>
    <t>обласне бюро судово-медичної експертизи</t>
  </si>
  <si>
    <t>АСУ національного реєстру</t>
  </si>
  <si>
    <t>центр екстренної медичної допомоги</t>
  </si>
  <si>
    <t>обласний центр реабілітації  дітей з органічними ураженнями нервової системи</t>
  </si>
  <si>
    <t>база спецмедпостачання</t>
  </si>
  <si>
    <t>центр профілактики та боротьби зі СНІДом</t>
  </si>
  <si>
    <t>110201</t>
  </si>
  <si>
    <t>Медична бібліотека</t>
  </si>
  <si>
    <t>110102</t>
  </si>
  <si>
    <t>Театри</t>
  </si>
  <si>
    <t>110103</t>
  </si>
  <si>
    <t>Фiлармонiї, музичнi колективи i ансамблi та iншi мистецькі  заклади та заходи</t>
  </si>
  <si>
    <t>Бiблiотеки</t>
  </si>
  <si>
    <t>110202</t>
  </si>
  <si>
    <t>Музеї i виставки</t>
  </si>
  <si>
    <t>110203</t>
  </si>
  <si>
    <t>Заповiдники</t>
  </si>
  <si>
    <t>110204</t>
  </si>
  <si>
    <t>Палаци i будинки культури, клуби та iншi заклади клубного типу</t>
  </si>
  <si>
    <t>110502</t>
  </si>
  <si>
    <t>Iншi культурно-освiтнi заклади та заходи</t>
  </si>
  <si>
    <t>Фiзична культура i спорт</t>
  </si>
  <si>
    <t>Культура i мистецтво</t>
  </si>
  <si>
    <t>Інші заходи по охороні здоров'я</t>
  </si>
  <si>
    <t>обласний інформаційно-аналітичний центр медичної статистики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</si>
</sst>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</numFmts>
  <fonts count="3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5"/>
      <color indexed="14"/>
      <name val="Times New Roman"/>
      <family val="1"/>
    </font>
    <font>
      <b/>
      <sz val="13"/>
      <name val="Times New Roman Cyr"/>
      <family val="1"/>
    </font>
    <font>
      <b/>
      <sz val="11"/>
      <name val="Times New Roman Cyr"/>
      <family val="0"/>
    </font>
    <font>
      <b/>
      <sz val="15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2"/>
      <color indexed="8"/>
      <name val="Times New Roman Cyr"/>
      <family val="1"/>
    </font>
    <font>
      <b/>
      <sz val="13"/>
      <color indexed="14"/>
      <name val="Times New Roman"/>
      <family val="1"/>
    </font>
    <font>
      <sz val="12"/>
      <color indexed="8"/>
      <name val="Times New Roman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15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18" fillId="0" borderId="0" xfId="0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2" fillId="3" borderId="0" xfId="0" applyFont="1" applyFill="1" applyAlignment="1">
      <alignment/>
    </xf>
    <xf numFmtId="0" fontId="15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3" fontId="1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 wrapText="1"/>
    </xf>
    <xf numFmtId="3" fontId="12" fillId="3" borderId="0" xfId="0" applyNumberFormat="1" applyFont="1" applyFill="1" applyAlignment="1">
      <alignment/>
    </xf>
    <xf numFmtId="3" fontId="7" fillId="4" borderId="3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top" wrapText="1"/>
    </xf>
    <xf numFmtId="3" fontId="22" fillId="0" borderId="3" xfId="0" applyNumberFormat="1" applyFont="1" applyFill="1" applyBorder="1" applyAlignment="1">
      <alignment horizontal="center" vertical="top" wrapText="1"/>
    </xf>
    <xf numFmtId="3" fontId="23" fillId="0" borderId="3" xfId="0" applyNumberFormat="1" applyFont="1" applyFill="1" applyBorder="1" applyAlignment="1">
      <alignment horizontal="center" vertical="top" wrapText="1"/>
    </xf>
    <xf numFmtId="3" fontId="22" fillId="0" borderId="3" xfId="0" applyNumberFormat="1" applyFont="1" applyBorder="1" applyAlignment="1">
      <alignment horizontal="center" vertical="top" wrapText="1"/>
    </xf>
    <xf numFmtId="3" fontId="22" fillId="0" borderId="3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/>
    </xf>
    <xf numFmtId="3" fontId="11" fillId="5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11" fillId="0" borderId="4" xfId="18" applyFont="1" applyFill="1" applyBorder="1" applyAlignment="1" applyProtection="1">
      <alignment horizontal="left" vertical="center" wrapText="1"/>
      <protection/>
    </xf>
    <xf numFmtId="0" fontId="11" fillId="0" borderId="0" xfId="18" applyFont="1" applyFill="1" applyBorder="1" applyAlignment="1" applyProtection="1">
      <alignment horizontal="left" vertical="center" wrapText="1"/>
      <protection/>
    </xf>
    <xf numFmtId="49" fontId="10" fillId="4" borderId="5" xfId="0" applyNumberFormat="1" applyFont="1" applyFill="1" applyBorder="1" applyAlignment="1">
      <alignment horizontal="center" vertical="top" wrapText="1"/>
    </xf>
    <xf numFmtId="49" fontId="10" fillId="4" borderId="3" xfId="0" applyNumberFormat="1" applyFont="1" applyFill="1" applyBorder="1" applyAlignment="1">
      <alignment horizontal="left" vertical="top" wrapText="1"/>
    </xf>
    <xf numFmtId="49" fontId="13" fillId="0" borderId="5" xfId="0" applyNumberFormat="1" applyFont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/>
    </xf>
    <xf numFmtId="49" fontId="1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10" fillId="4" borderId="11" xfId="0" applyNumberFormat="1" applyFont="1" applyFill="1" applyBorder="1" applyAlignment="1">
      <alignment horizontal="center" vertical="top" wrapText="1"/>
    </xf>
    <xf numFmtId="3" fontId="8" fillId="4" borderId="12" xfId="0" applyNumberFormat="1" applyFont="1" applyFill="1" applyBorder="1" applyAlignment="1">
      <alignment horizontal="center" vertical="top"/>
    </xf>
    <xf numFmtId="3" fontId="8" fillId="4" borderId="13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8" fillId="4" borderId="3" xfId="0" applyNumberFormat="1" applyFont="1" applyFill="1" applyBorder="1" applyAlignment="1">
      <alignment horizontal="center" vertical="top"/>
    </xf>
    <xf numFmtId="3" fontId="8" fillId="4" borderId="2" xfId="0" applyNumberFormat="1" applyFont="1" applyFill="1" applyBorder="1" applyAlignment="1">
      <alignment horizontal="center" vertical="top"/>
    </xf>
    <xf numFmtId="49" fontId="10" fillId="4" borderId="12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49" fontId="20" fillId="0" borderId="5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horizontal="left" vertical="top" wrapText="1"/>
    </xf>
    <xf numFmtId="3" fontId="25" fillId="0" borderId="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26" fillId="0" borderId="3" xfId="0" applyNumberFormat="1" applyFont="1" applyFill="1" applyBorder="1" applyAlignment="1">
      <alignment horizontal="center" vertical="top" wrapText="1"/>
    </xf>
    <xf numFmtId="3" fontId="23" fillId="0" borderId="3" xfId="0" applyNumberFormat="1" applyFont="1" applyBorder="1" applyAlignment="1">
      <alignment horizontal="center" vertical="top" wrapText="1"/>
    </xf>
    <xf numFmtId="49" fontId="12" fillId="3" borderId="3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3" fontId="23" fillId="0" borderId="3" xfId="0" applyNumberFormat="1" applyFont="1" applyFill="1" applyBorder="1" applyAlignment="1">
      <alignment horizontal="center" vertical="top" wrapText="1"/>
    </xf>
    <xf numFmtId="49" fontId="27" fillId="3" borderId="5" xfId="0" applyNumberFormat="1" applyFont="1" applyFill="1" applyBorder="1" applyAlignment="1">
      <alignment horizontal="center" vertical="top" wrapText="1"/>
    </xf>
    <xf numFmtId="3" fontId="22" fillId="3" borderId="3" xfId="0" applyNumberFormat="1" applyFont="1" applyFill="1" applyBorder="1" applyAlignment="1">
      <alignment horizontal="center" vertical="top" wrapText="1"/>
    </xf>
    <xf numFmtId="3" fontId="22" fillId="3" borderId="3" xfId="0" applyNumberFormat="1" applyFont="1" applyFill="1" applyBorder="1" applyAlignment="1">
      <alignment horizontal="center" vertical="top" wrapText="1"/>
    </xf>
    <xf numFmtId="3" fontId="22" fillId="5" borderId="3" xfId="0" applyNumberFormat="1" applyFont="1" applyFill="1" applyBorder="1" applyAlignment="1">
      <alignment horizontal="center" vertical="top" wrapText="1"/>
    </xf>
    <xf numFmtId="49" fontId="12" fillId="3" borderId="5" xfId="0" applyNumberFormat="1" applyFont="1" applyFill="1" applyBorder="1" applyAlignment="1" applyProtection="1">
      <alignment horizontal="center" vertical="top" wrapText="1"/>
      <protection locked="0"/>
    </xf>
    <xf numFmtId="3" fontId="23" fillId="3" borderId="3" xfId="0" applyNumberFormat="1" applyFont="1" applyFill="1" applyBorder="1" applyAlignment="1">
      <alignment horizontal="center" vertical="top" wrapText="1"/>
    </xf>
    <xf numFmtId="49" fontId="12" fillId="3" borderId="3" xfId="0" applyNumberFormat="1" applyFont="1" applyFill="1" applyBorder="1" applyAlignment="1">
      <alignment vertical="top" wrapText="1"/>
    </xf>
    <xf numFmtId="3" fontId="23" fillId="3" borderId="3" xfId="0" applyNumberFormat="1" applyFont="1" applyFill="1" applyBorder="1" applyAlignment="1">
      <alignment horizontal="center" vertical="top" wrapText="1"/>
    </xf>
    <xf numFmtId="3" fontId="26" fillId="3" borderId="3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/>
    </xf>
    <xf numFmtId="49" fontId="13" fillId="0" borderId="3" xfId="0" applyNumberFormat="1" applyFont="1" applyFill="1" applyBorder="1" applyAlignment="1" applyProtection="1">
      <alignment vertical="top" wrapText="1"/>
      <protection locked="0"/>
    </xf>
    <xf numFmtId="3" fontId="28" fillId="3" borderId="3" xfId="0" applyNumberFormat="1" applyFont="1" applyFill="1" applyBorder="1" applyAlignment="1">
      <alignment horizontal="center" vertical="top" wrapText="1"/>
    </xf>
    <xf numFmtId="49" fontId="11" fillId="3" borderId="5" xfId="0" applyNumberFormat="1" applyFont="1" applyFill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49" fontId="30" fillId="3" borderId="11" xfId="0" applyNumberFormat="1" applyFont="1" applyFill="1" applyBorder="1" applyAlignment="1" applyProtection="1">
      <alignment horizontal="center" vertical="top" wrapText="1"/>
      <protection locked="0"/>
    </xf>
    <xf numFmtId="49" fontId="29" fillId="3" borderId="12" xfId="15" applyNumberFormat="1" applyFont="1" applyFill="1" applyBorder="1" applyAlignment="1" applyProtection="1">
      <alignment vertical="top" wrapText="1"/>
      <protection locked="0"/>
    </xf>
    <xf numFmtId="3" fontId="29" fillId="3" borderId="12" xfId="0" applyNumberFormat="1" applyFont="1" applyFill="1" applyBorder="1" applyAlignment="1">
      <alignment horizontal="center" vertical="top" wrapText="1"/>
    </xf>
    <xf numFmtId="49" fontId="20" fillId="0" borderId="5" xfId="0" applyNumberFormat="1" applyFont="1" applyFill="1" applyBorder="1" applyAlignment="1">
      <alignment horizontal="center" vertical="top" wrapText="1"/>
    </xf>
    <xf numFmtId="49" fontId="20" fillId="0" borderId="3" xfId="0" applyNumberFormat="1" applyFont="1" applyFill="1" applyBorder="1" applyAlignment="1">
      <alignment horizontal="left" vertical="top" wrapText="1"/>
    </xf>
    <xf numFmtId="0" fontId="11" fillId="0" borderId="3" xfId="0" applyFont="1" applyBorder="1" applyAlignment="1">
      <alignment vertical="center" wrapText="1"/>
    </xf>
    <xf numFmtId="49" fontId="12" fillId="3" borderId="5" xfId="0" applyNumberFormat="1" applyFont="1" applyFill="1" applyBorder="1" applyAlignment="1">
      <alignment horizontal="center" vertical="top" wrapText="1"/>
    </xf>
    <xf numFmtId="49" fontId="31" fillId="3" borderId="3" xfId="0" applyNumberFormat="1" applyFont="1" applyFill="1" applyBorder="1" applyAlignment="1">
      <alignment vertical="top" wrapText="1"/>
    </xf>
    <xf numFmtId="49" fontId="31" fillId="3" borderId="3" xfId="0" applyNumberFormat="1" applyFont="1" applyFill="1" applyBorder="1" applyAlignment="1" applyProtection="1">
      <alignment vertical="top" wrapText="1"/>
      <protection locked="0"/>
    </xf>
    <xf numFmtId="3" fontId="11" fillId="0" borderId="3" xfId="0" applyNumberFormat="1" applyFont="1" applyFill="1" applyBorder="1" applyAlignment="1">
      <alignment horizontal="center" vertical="top" wrapText="1"/>
    </xf>
    <xf numFmtId="3" fontId="22" fillId="3" borderId="2" xfId="0" applyNumberFormat="1" applyFont="1" applyFill="1" applyBorder="1" applyAlignment="1">
      <alignment horizontal="center" vertical="top" wrapText="1"/>
    </xf>
    <xf numFmtId="3" fontId="22" fillId="0" borderId="2" xfId="0" applyNumberFormat="1" applyFont="1" applyFill="1" applyBorder="1" applyAlignment="1">
      <alignment horizontal="center" vertical="top" wrapText="1"/>
    </xf>
    <xf numFmtId="3" fontId="22" fillId="3" borderId="2" xfId="0" applyNumberFormat="1" applyFont="1" applyFill="1" applyBorder="1" applyAlignment="1">
      <alignment horizontal="center" vertical="top" wrapText="1"/>
    </xf>
    <xf numFmtId="3" fontId="22" fillId="0" borderId="2" xfId="0" applyNumberFormat="1" applyFont="1" applyBorder="1" applyAlignment="1">
      <alignment horizontal="center" vertical="top" wrapText="1"/>
    </xf>
    <xf numFmtId="3" fontId="26" fillId="3" borderId="2" xfId="0" applyNumberFormat="1" applyFont="1" applyFill="1" applyBorder="1" applyAlignment="1">
      <alignment horizontal="center" vertical="top" wrapText="1"/>
    </xf>
    <xf numFmtId="3" fontId="29" fillId="3" borderId="2" xfId="0" applyNumberFormat="1" applyFont="1" applyFill="1" applyBorder="1" applyAlignment="1">
      <alignment horizontal="center" vertical="top" wrapText="1"/>
    </xf>
    <xf numFmtId="3" fontId="26" fillId="0" borderId="2" xfId="0" applyNumberFormat="1" applyFont="1" applyFill="1" applyBorder="1" applyAlignment="1">
      <alignment horizontal="center" vertical="top" wrapText="1"/>
    </xf>
    <xf numFmtId="3" fontId="29" fillId="3" borderId="13" xfId="0" applyNumberFormat="1" applyFont="1" applyFill="1" applyBorder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 applyProtection="1">
      <alignment vertical="top" wrapText="1"/>
      <protection locked="0"/>
    </xf>
    <xf numFmtId="3" fontId="32" fillId="0" borderId="3" xfId="0" applyNumberFormat="1" applyFont="1" applyFill="1" applyBorder="1" applyAlignment="1">
      <alignment horizontal="center" vertical="top" wrapText="1"/>
    </xf>
    <xf numFmtId="49" fontId="33" fillId="0" borderId="3" xfId="0" applyNumberFormat="1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wrapText="1"/>
    </xf>
    <xf numFmtId="3" fontId="8" fillId="0" borderId="3" xfId="0" applyNumberFormat="1" applyFont="1" applyFill="1" applyBorder="1" applyAlignment="1">
      <alignment horizontal="center" vertical="top"/>
    </xf>
    <xf numFmtId="49" fontId="20" fillId="0" borderId="3" xfId="0" applyNumberFormat="1" applyFont="1" applyFill="1" applyBorder="1" applyAlignment="1">
      <alignment vertical="top" wrapText="1"/>
    </xf>
    <xf numFmtId="3" fontId="11" fillId="0" borderId="3" xfId="0" applyNumberFormat="1" applyFont="1" applyFill="1" applyBorder="1" applyAlignment="1">
      <alignment horizontal="center" vertical="top"/>
    </xf>
    <xf numFmtId="3" fontId="11" fillId="0" borderId="3" xfId="0" applyNumberFormat="1" applyFont="1" applyFill="1" applyBorder="1" applyAlignment="1">
      <alignment horizontal="center" vertical="top" wrapText="1"/>
    </xf>
    <xf numFmtId="3" fontId="23" fillId="0" borderId="3" xfId="0" applyNumberFormat="1" applyFont="1" applyBorder="1" applyAlignment="1">
      <alignment horizontal="center" vertical="top" wrapText="1"/>
    </xf>
    <xf numFmtId="49" fontId="20" fillId="0" borderId="3" xfId="0" applyNumberFormat="1" applyFont="1" applyBorder="1" applyAlignment="1" applyProtection="1">
      <alignment vertical="top" wrapText="1"/>
      <protection/>
    </xf>
    <xf numFmtId="49" fontId="11" fillId="0" borderId="3" xfId="0" applyNumberFormat="1" applyFont="1" applyBorder="1" applyAlignment="1" applyProtection="1">
      <alignment vertical="top" wrapText="1"/>
      <protection locked="0"/>
    </xf>
    <xf numFmtId="49" fontId="11" fillId="0" borderId="3" xfId="0" applyNumberFormat="1" applyFont="1" applyBorder="1" applyAlignment="1" applyProtection="1">
      <alignment vertical="top" wrapText="1"/>
      <protection locked="0"/>
    </xf>
    <xf numFmtId="49" fontId="20" fillId="0" borderId="3" xfId="0" applyNumberFormat="1" applyFont="1" applyFill="1" applyBorder="1" applyAlignment="1">
      <alignment vertical="top" wrapText="1"/>
    </xf>
    <xf numFmtId="49" fontId="20" fillId="0" borderId="3" xfId="0" applyNumberFormat="1" applyFont="1" applyBorder="1" applyAlignment="1" applyProtection="1">
      <alignment vertical="top" wrapText="1"/>
      <protection locked="0"/>
    </xf>
    <xf numFmtId="3" fontId="7" fillId="0" borderId="2" xfId="0" applyNumberFormat="1" applyFont="1" applyFill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 wrapText="1"/>
    </xf>
    <xf numFmtId="3" fontId="22" fillId="0" borderId="15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Border="1" applyAlignment="1" applyProtection="1">
      <alignment vertical="top" wrapText="1"/>
      <protection locked="0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textRotation="255"/>
    </xf>
    <xf numFmtId="0" fontId="24" fillId="0" borderId="1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textRotation="255"/>
    </xf>
    <xf numFmtId="0" fontId="24" fillId="0" borderId="20" xfId="0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ZV1PIV98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0</xdr:row>
      <xdr:rowOff>47625</xdr:rowOff>
    </xdr:from>
    <xdr:ext cx="3105150" cy="1085850"/>
    <xdr:sp>
      <xdr:nvSpPr>
        <xdr:cNvPr id="1" name="TextBox 6"/>
        <xdr:cNvSpPr txBox="1">
          <a:spLocks noChangeArrowheads="1"/>
        </xdr:cNvSpPr>
      </xdr:nvSpPr>
      <xdr:spPr>
        <a:xfrm>
          <a:off x="10706100" y="4762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Додаток 3
до рішення Рівненської обласної  ради
від  _____________ 2009  року 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504950" y="161925"/>
          <a:ext cx="9906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Розподіл видатків ____________бюджету на 2002 рік
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514350</xdr:colOff>
      <xdr:row>1</xdr:row>
      <xdr:rowOff>1323975</xdr:rowOff>
    </xdr:to>
    <xdr:sp>
      <xdr:nvSpPr>
        <xdr:cNvPr id="3" name="TextBox 29"/>
        <xdr:cNvSpPr txBox="1">
          <a:spLocks noChangeArrowheads="1"/>
        </xdr:cNvSpPr>
      </xdr:nvSpPr>
      <xdr:spPr>
        <a:xfrm>
          <a:off x="1171575" y="714375"/>
          <a:ext cx="97250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 Зміни розподілу видатків обласного бюджету на 2009 рік
за головними розпорядниками коштів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09650" y="1466850"/>
          <a:ext cx="1201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23">
          <cell r="C23">
            <v>127116700</v>
          </cell>
          <cell r="D23">
            <v>934000</v>
          </cell>
          <cell r="F23">
            <v>128050700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1"/>
  <sheetViews>
    <sheetView showZeros="0" tabSelected="1" view="pageBreakPreview" zoomScaleSheetLayoutView="100" workbookViewId="0" topLeftCell="A4">
      <pane xSplit="2" ySplit="2" topLeftCell="C60" activePane="bottomRight" state="frozen"/>
      <selection pane="topLeft" activeCell="A4" sqref="A4"/>
      <selection pane="topRight" activeCell="C4" sqref="C4"/>
      <selection pane="bottomLeft" activeCell="A6" sqref="A6"/>
      <selection pane="bottomRight" activeCell="G27" sqref="G27"/>
    </sheetView>
  </sheetViews>
  <sheetFormatPr defaultColWidth="9.33203125" defaultRowHeight="12.75"/>
  <cols>
    <col min="1" max="1" width="12" style="17" customWidth="1"/>
    <col min="2" max="2" width="40.83203125" style="12" customWidth="1"/>
    <col min="3" max="3" width="20.66015625" style="1" customWidth="1"/>
    <col min="4" max="4" width="20.33203125" style="0" customWidth="1"/>
    <col min="5" max="5" width="19" style="0" customWidth="1"/>
    <col min="6" max="6" width="16.16015625" style="0" customWidth="1"/>
    <col min="7" max="7" width="16.33203125" style="0" customWidth="1"/>
    <col min="8" max="8" width="18.5" style="5" customWidth="1"/>
    <col min="9" max="9" width="17.83203125" style="0" customWidth="1"/>
    <col min="10" max="10" width="13.16015625" style="0" customWidth="1"/>
    <col min="11" max="11" width="14.33203125" style="0" customWidth="1"/>
    <col min="12" max="12" width="16.5" style="0" customWidth="1"/>
    <col min="13" max="13" width="16.16015625" style="0" customWidth="1"/>
    <col min="14" max="14" width="20.33203125" style="1" customWidth="1"/>
    <col min="15" max="15" width="17.33203125" style="0" customWidth="1"/>
  </cols>
  <sheetData>
    <row r="1" spans="1:3" ht="12.75">
      <c r="A1" s="37"/>
      <c r="B1" s="36"/>
      <c r="C1" s="38"/>
    </row>
    <row r="2" spans="1:14" ht="105" customHeight="1" thickBot="1">
      <c r="A2" s="14"/>
      <c r="B2" s="36"/>
      <c r="N2" s="13" t="s">
        <v>11</v>
      </c>
    </row>
    <row r="3" spans="1:14" ht="49.5" customHeight="1" thickBot="1">
      <c r="A3" s="47" t="s">
        <v>13</v>
      </c>
      <c r="B3" s="47" t="s">
        <v>8</v>
      </c>
      <c r="C3" s="145" t="s">
        <v>3</v>
      </c>
      <c r="D3" s="145"/>
      <c r="E3" s="145"/>
      <c r="F3" s="145"/>
      <c r="G3" s="145"/>
      <c r="H3" s="146" t="s">
        <v>5</v>
      </c>
      <c r="I3" s="147"/>
      <c r="J3" s="147"/>
      <c r="K3" s="147"/>
      <c r="L3" s="147"/>
      <c r="M3" s="148"/>
      <c r="N3" s="155" t="s">
        <v>2</v>
      </c>
    </row>
    <row r="4" spans="1:14" ht="23.25" customHeight="1" thickBot="1">
      <c r="A4" s="151" t="s">
        <v>12</v>
      </c>
      <c r="B4" s="151" t="s">
        <v>14</v>
      </c>
      <c r="C4" s="158" t="s">
        <v>4</v>
      </c>
      <c r="D4" s="153" t="s">
        <v>21</v>
      </c>
      <c r="E4" s="158" t="s">
        <v>6</v>
      </c>
      <c r="F4" s="158"/>
      <c r="G4" s="153" t="s">
        <v>24</v>
      </c>
      <c r="H4" s="158" t="s">
        <v>4</v>
      </c>
      <c r="I4" s="153" t="s">
        <v>21</v>
      </c>
      <c r="J4" s="158" t="s">
        <v>6</v>
      </c>
      <c r="K4" s="158"/>
      <c r="L4" s="153" t="s">
        <v>24</v>
      </c>
      <c r="M4" s="149" t="s">
        <v>25</v>
      </c>
      <c r="N4" s="156"/>
    </row>
    <row r="5" spans="1:14" ht="51.75" customHeight="1" thickBot="1">
      <c r="A5" s="152"/>
      <c r="B5" s="152"/>
      <c r="C5" s="158"/>
      <c r="D5" s="153"/>
      <c r="E5" s="57" t="s">
        <v>22</v>
      </c>
      <c r="F5" s="57" t="s">
        <v>23</v>
      </c>
      <c r="G5" s="153"/>
      <c r="H5" s="158"/>
      <c r="I5" s="153"/>
      <c r="J5" s="57" t="s">
        <v>22</v>
      </c>
      <c r="K5" s="57" t="s">
        <v>23</v>
      </c>
      <c r="L5" s="153"/>
      <c r="M5" s="150"/>
      <c r="N5" s="157"/>
    </row>
    <row r="6" spans="1:14" ht="16.5" customHeight="1">
      <c r="A6" s="67">
        <v>1</v>
      </c>
      <c r="B6" s="68">
        <v>2</v>
      </c>
      <c r="C6" s="69">
        <v>3</v>
      </c>
      <c r="D6" s="70">
        <v>4</v>
      </c>
      <c r="E6" s="70">
        <v>5</v>
      </c>
      <c r="F6" s="70">
        <v>6</v>
      </c>
      <c r="G6" s="70">
        <v>7</v>
      </c>
      <c r="H6" s="71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  <c r="N6" s="72" t="s">
        <v>26</v>
      </c>
    </row>
    <row r="7" spans="1:15" s="85" customFormat="1" ht="31.5">
      <c r="A7" s="91" t="s">
        <v>41</v>
      </c>
      <c r="B7" s="88" t="s">
        <v>42</v>
      </c>
      <c r="C7" s="92">
        <f>D7+G7</f>
        <v>2006608</v>
      </c>
      <c r="D7" s="92">
        <f>D8+D9+D10+D11+D12+D13+D14+D15+D16+D17+D18</f>
        <v>2006608</v>
      </c>
      <c r="E7" s="92">
        <f aca="true" t="shared" si="0" ref="E7:M7">E8+E9+E10+E11+E12+E13+E14+E15+E16+E17+E18</f>
        <v>24231</v>
      </c>
      <c r="F7" s="92">
        <f t="shared" si="0"/>
        <v>1973608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116">
        <f>C7+H7</f>
        <v>2006608</v>
      </c>
      <c r="O7" s="50">
        <f aca="true" t="shared" si="1" ref="O7:O78">C7+H7</f>
        <v>2006608</v>
      </c>
    </row>
    <row r="8" spans="1:15" s="85" customFormat="1" ht="47.25">
      <c r="A8" s="65" t="s">
        <v>59</v>
      </c>
      <c r="B8" s="101" t="s">
        <v>60</v>
      </c>
      <c r="C8" s="56">
        <f aca="true" t="shared" si="2" ref="C8:C29">D8+G8</f>
        <v>327480</v>
      </c>
      <c r="D8" s="54">
        <v>327480</v>
      </c>
      <c r="E8" s="54">
        <v>4653</v>
      </c>
      <c r="F8" s="54">
        <v>321134</v>
      </c>
      <c r="G8" s="54"/>
      <c r="H8" s="53"/>
      <c r="I8" s="54"/>
      <c r="J8" s="54"/>
      <c r="K8" s="54"/>
      <c r="L8" s="54"/>
      <c r="M8" s="54"/>
      <c r="N8" s="117">
        <f>SUM(H8,C8)</f>
        <v>327480</v>
      </c>
      <c r="O8" s="50">
        <f t="shared" si="1"/>
        <v>327480</v>
      </c>
    </row>
    <row r="9" spans="1:15" s="85" customFormat="1" ht="46.5" customHeight="1">
      <c r="A9" s="65" t="s">
        <v>61</v>
      </c>
      <c r="B9" s="101" t="s">
        <v>62</v>
      </c>
      <c r="C9" s="56">
        <f t="shared" si="2"/>
        <v>270682</v>
      </c>
      <c r="D9" s="54">
        <v>270682</v>
      </c>
      <c r="E9" s="54">
        <v>1609</v>
      </c>
      <c r="F9" s="54">
        <v>268487</v>
      </c>
      <c r="G9" s="54"/>
      <c r="H9" s="53"/>
      <c r="I9" s="54"/>
      <c r="J9" s="54"/>
      <c r="K9" s="54"/>
      <c r="L9" s="54"/>
      <c r="M9" s="54"/>
      <c r="N9" s="117">
        <f aca="true" t="shared" si="3" ref="N9:N18">SUM(H9,C9)</f>
        <v>270682</v>
      </c>
      <c r="O9" s="50">
        <f t="shared" si="1"/>
        <v>270682</v>
      </c>
    </row>
    <row r="10" spans="1:15" s="85" customFormat="1" ht="31.5" customHeight="1">
      <c r="A10" s="65" t="s">
        <v>96</v>
      </c>
      <c r="B10" s="135" t="s">
        <v>97</v>
      </c>
      <c r="C10" s="56">
        <f t="shared" si="2"/>
        <v>82424</v>
      </c>
      <c r="D10" s="54">
        <v>82424</v>
      </c>
      <c r="E10" s="54"/>
      <c r="F10" s="54">
        <v>82424</v>
      </c>
      <c r="G10" s="54"/>
      <c r="H10" s="53"/>
      <c r="I10" s="54"/>
      <c r="J10" s="54"/>
      <c r="K10" s="54"/>
      <c r="L10" s="54"/>
      <c r="M10" s="54"/>
      <c r="N10" s="117">
        <f t="shared" si="3"/>
        <v>82424</v>
      </c>
      <c r="O10" s="50">
        <f t="shared" si="1"/>
        <v>82424</v>
      </c>
    </row>
    <row r="11" spans="1:15" s="85" customFormat="1" ht="65.25" customHeight="1">
      <c r="A11" s="65" t="s">
        <v>63</v>
      </c>
      <c r="B11" s="101" t="s">
        <v>64</v>
      </c>
      <c r="C11" s="56">
        <f t="shared" si="2"/>
        <v>789425</v>
      </c>
      <c r="D11" s="54">
        <v>789425</v>
      </c>
      <c r="E11" s="54">
        <v>12101</v>
      </c>
      <c r="F11" s="54">
        <v>772970</v>
      </c>
      <c r="G11" s="54"/>
      <c r="H11" s="53"/>
      <c r="I11" s="54"/>
      <c r="J11" s="54"/>
      <c r="K11" s="54"/>
      <c r="L11" s="54"/>
      <c r="M11" s="54"/>
      <c r="N11" s="117">
        <f t="shared" si="3"/>
        <v>789425</v>
      </c>
      <c r="O11" s="50">
        <f t="shared" si="1"/>
        <v>789425</v>
      </c>
    </row>
    <row r="12" spans="1:15" s="85" customFormat="1" ht="129" customHeight="1">
      <c r="A12" s="65" t="s">
        <v>98</v>
      </c>
      <c r="B12" s="125" t="s">
        <v>99</v>
      </c>
      <c r="C12" s="56">
        <f t="shared" si="2"/>
        <v>211243</v>
      </c>
      <c r="D12" s="54">
        <v>211243</v>
      </c>
      <c r="E12" s="54">
        <v>2403</v>
      </c>
      <c r="F12" s="54">
        <v>207965</v>
      </c>
      <c r="G12" s="54"/>
      <c r="H12" s="53"/>
      <c r="I12" s="54"/>
      <c r="J12" s="54"/>
      <c r="K12" s="54"/>
      <c r="L12" s="54"/>
      <c r="M12" s="54"/>
      <c r="N12" s="117">
        <f t="shared" si="3"/>
        <v>211243</v>
      </c>
      <c r="O12" s="50">
        <f t="shared" si="1"/>
        <v>211243</v>
      </c>
    </row>
    <row r="13" spans="1:15" s="85" customFormat="1" ht="50.25" customHeight="1">
      <c r="A13" s="65" t="s">
        <v>100</v>
      </c>
      <c r="B13" s="125" t="s">
        <v>101</v>
      </c>
      <c r="C13" s="56">
        <f t="shared" si="2"/>
        <v>98831</v>
      </c>
      <c r="D13" s="54">
        <v>98831</v>
      </c>
      <c r="E13" s="54"/>
      <c r="F13" s="54">
        <v>98831</v>
      </c>
      <c r="G13" s="54"/>
      <c r="H13" s="53"/>
      <c r="I13" s="54"/>
      <c r="J13" s="54"/>
      <c r="K13" s="54"/>
      <c r="L13" s="54"/>
      <c r="M13" s="54"/>
      <c r="N13" s="117">
        <f t="shared" si="3"/>
        <v>98831</v>
      </c>
      <c r="O13" s="50">
        <f t="shared" si="1"/>
        <v>98831</v>
      </c>
    </row>
    <row r="14" spans="1:15" s="85" customFormat="1" ht="31.5">
      <c r="A14" s="65" t="s">
        <v>65</v>
      </c>
      <c r="B14" s="125" t="s">
        <v>66</v>
      </c>
      <c r="C14" s="56">
        <f>D14+G14</f>
        <v>203911</v>
      </c>
      <c r="D14" s="54">
        <v>203911</v>
      </c>
      <c r="E14" s="54">
        <v>3465</v>
      </c>
      <c r="F14" s="54">
        <v>199185</v>
      </c>
      <c r="G14" s="54"/>
      <c r="H14" s="54"/>
      <c r="I14" s="54"/>
      <c r="J14" s="54"/>
      <c r="K14" s="54"/>
      <c r="L14" s="54"/>
      <c r="M14" s="54"/>
      <c r="N14" s="117">
        <f t="shared" si="3"/>
        <v>203911</v>
      </c>
      <c r="O14" s="50">
        <f t="shared" si="1"/>
        <v>203911</v>
      </c>
    </row>
    <row r="15" spans="1:15" s="85" customFormat="1" ht="16.5">
      <c r="A15" s="65" t="s">
        <v>67</v>
      </c>
      <c r="B15" s="101" t="s">
        <v>68</v>
      </c>
      <c r="C15" s="56">
        <f t="shared" si="2"/>
        <v>2992</v>
      </c>
      <c r="D15" s="54">
        <v>2992</v>
      </c>
      <c r="E15" s="54"/>
      <c r="F15" s="54">
        <v>2992</v>
      </c>
      <c r="G15" s="54"/>
      <c r="H15" s="53"/>
      <c r="I15" s="54"/>
      <c r="J15" s="54"/>
      <c r="K15" s="54"/>
      <c r="L15" s="54"/>
      <c r="M15" s="54"/>
      <c r="N15" s="117">
        <f t="shared" si="3"/>
        <v>2992</v>
      </c>
      <c r="O15" s="50">
        <f t="shared" si="1"/>
        <v>2992</v>
      </c>
    </row>
    <row r="16" spans="1:15" s="85" customFormat="1" ht="31.5">
      <c r="A16" s="65" t="s">
        <v>69</v>
      </c>
      <c r="B16" s="101" t="s">
        <v>70</v>
      </c>
      <c r="C16" s="56">
        <f t="shared" si="2"/>
        <v>3501</v>
      </c>
      <c r="D16" s="54">
        <v>3501</v>
      </c>
      <c r="E16" s="54"/>
      <c r="F16" s="54">
        <v>3501</v>
      </c>
      <c r="G16" s="54"/>
      <c r="H16" s="53"/>
      <c r="I16" s="54"/>
      <c r="J16" s="54"/>
      <c r="K16" s="54"/>
      <c r="L16" s="54"/>
      <c r="M16" s="54"/>
      <c r="N16" s="117">
        <f t="shared" si="3"/>
        <v>3501</v>
      </c>
      <c r="O16" s="50">
        <f t="shared" si="1"/>
        <v>3501</v>
      </c>
    </row>
    <row r="17" spans="1:15" s="85" customFormat="1" ht="31.5">
      <c r="A17" s="65" t="s">
        <v>102</v>
      </c>
      <c r="B17" s="125" t="s">
        <v>103</v>
      </c>
      <c r="C17" s="56">
        <f t="shared" si="2"/>
        <v>2337</v>
      </c>
      <c r="D17" s="54">
        <v>2337</v>
      </c>
      <c r="E17" s="54"/>
      <c r="F17" s="54">
        <v>2337</v>
      </c>
      <c r="G17" s="54"/>
      <c r="H17" s="53"/>
      <c r="I17" s="54"/>
      <c r="J17" s="54"/>
      <c r="K17" s="54"/>
      <c r="L17" s="54"/>
      <c r="M17" s="54"/>
      <c r="N17" s="117">
        <f t="shared" si="3"/>
        <v>2337</v>
      </c>
      <c r="O17" s="50">
        <f t="shared" si="1"/>
        <v>2337</v>
      </c>
    </row>
    <row r="18" spans="1:15" s="85" customFormat="1" ht="47.25">
      <c r="A18" s="65" t="s">
        <v>104</v>
      </c>
      <c r="B18" s="125" t="s">
        <v>105</v>
      </c>
      <c r="C18" s="56">
        <f>D18+G18</f>
        <v>13782</v>
      </c>
      <c r="D18" s="54">
        <v>13782</v>
      </c>
      <c r="E18" s="54"/>
      <c r="F18" s="54">
        <v>13782</v>
      </c>
      <c r="G18" s="54"/>
      <c r="H18" s="53"/>
      <c r="I18" s="54"/>
      <c r="J18" s="54"/>
      <c r="K18" s="54"/>
      <c r="L18" s="54"/>
      <c r="M18" s="54"/>
      <c r="N18" s="117">
        <f t="shared" si="3"/>
        <v>13782</v>
      </c>
      <c r="O18" s="50">
        <f t="shared" si="1"/>
        <v>13782</v>
      </c>
    </row>
    <row r="19" spans="1:15" s="85" customFormat="1" ht="31.5">
      <c r="A19" s="112" t="s">
        <v>43</v>
      </c>
      <c r="B19" s="88" t="s">
        <v>44</v>
      </c>
      <c r="C19" s="92">
        <f t="shared" si="2"/>
        <v>7503700</v>
      </c>
      <c r="D19" s="92">
        <f aca="true" t="shared" si="4" ref="D19:M19">D20+D21+D22+D23+D24+D25+D26+D27+D28+D29+D30+D38</f>
        <v>7754700</v>
      </c>
      <c r="E19" s="92">
        <f t="shared" si="4"/>
        <v>2139800</v>
      </c>
      <c r="F19" s="92">
        <f t="shared" si="4"/>
        <v>4262500</v>
      </c>
      <c r="G19" s="92">
        <f t="shared" si="4"/>
        <v>-251000</v>
      </c>
      <c r="H19" s="92">
        <f t="shared" si="4"/>
        <v>0</v>
      </c>
      <c r="I19" s="92">
        <f t="shared" si="4"/>
        <v>0</v>
      </c>
      <c r="J19" s="92">
        <f t="shared" si="4"/>
        <v>0</v>
      </c>
      <c r="K19" s="92">
        <f t="shared" si="4"/>
        <v>0</v>
      </c>
      <c r="L19" s="92">
        <f t="shared" si="4"/>
        <v>0</v>
      </c>
      <c r="M19" s="92">
        <f t="shared" si="4"/>
        <v>0</v>
      </c>
      <c r="N19" s="118">
        <f>C19+H19</f>
        <v>7503700</v>
      </c>
      <c r="O19" s="50">
        <f t="shared" si="1"/>
        <v>7503700</v>
      </c>
    </row>
    <row r="20" spans="1:15" s="85" customFormat="1" ht="31.5" customHeight="1">
      <c r="A20" s="65" t="s">
        <v>122</v>
      </c>
      <c r="B20" s="136" t="s">
        <v>123</v>
      </c>
      <c r="C20" s="56">
        <f t="shared" si="2"/>
        <v>282700</v>
      </c>
      <c r="D20" s="54">
        <v>282700</v>
      </c>
      <c r="E20" s="54"/>
      <c r="F20" s="54"/>
      <c r="G20" s="54"/>
      <c r="H20" s="55"/>
      <c r="I20" s="54"/>
      <c r="J20" s="54"/>
      <c r="K20" s="54"/>
      <c r="L20" s="54"/>
      <c r="M20" s="54"/>
      <c r="N20" s="117">
        <f aca="true" t="shared" si="5" ref="N20:N38">C20+H20</f>
        <v>282700</v>
      </c>
      <c r="O20" s="50">
        <f t="shared" si="1"/>
        <v>282700</v>
      </c>
    </row>
    <row r="21" spans="1:15" s="85" customFormat="1" ht="16.5" customHeight="1">
      <c r="A21" s="65" t="s">
        <v>80</v>
      </c>
      <c r="B21" s="101" t="s">
        <v>81</v>
      </c>
      <c r="C21" s="56">
        <f t="shared" si="2"/>
        <v>3119500</v>
      </c>
      <c r="D21" s="54">
        <v>3119500</v>
      </c>
      <c r="E21" s="54">
        <v>590900</v>
      </c>
      <c r="F21" s="54">
        <v>2314700</v>
      </c>
      <c r="G21" s="54"/>
      <c r="H21" s="55"/>
      <c r="I21" s="54"/>
      <c r="J21" s="54"/>
      <c r="K21" s="54"/>
      <c r="L21" s="54"/>
      <c r="M21" s="54"/>
      <c r="N21" s="117">
        <f t="shared" si="5"/>
        <v>3119500</v>
      </c>
      <c r="O21" s="50">
        <f t="shared" si="1"/>
        <v>3119500</v>
      </c>
    </row>
    <row r="22" spans="1:15" s="85" customFormat="1" ht="31.5">
      <c r="A22" s="65" t="s">
        <v>45</v>
      </c>
      <c r="B22" s="101" t="s">
        <v>46</v>
      </c>
      <c r="C22" s="56">
        <f t="shared" si="2"/>
        <v>3191200</v>
      </c>
      <c r="D22" s="54">
        <v>3442200</v>
      </c>
      <c r="E22" s="54">
        <v>1299200</v>
      </c>
      <c r="F22" s="54">
        <v>1678600</v>
      </c>
      <c r="G22" s="54">
        <v>-251000</v>
      </c>
      <c r="H22" s="55"/>
      <c r="I22" s="54"/>
      <c r="J22" s="54"/>
      <c r="K22" s="54"/>
      <c r="L22" s="54"/>
      <c r="M22" s="54"/>
      <c r="N22" s="117">
        <f t="shared" si="5"/>
        <v>3191200</v>
      </c>
      <c r="O22" s="50">
        <f t="shared" si="1"/>
        <v>3191200</v>
      </c>
    </row>
    <row r="23" spans="1:15" s="85" customFormat="1" ht="31.5">
      <c r="A23" s="65" t="s">
        <v>124</v>
      </c>
      <c r="B23" s="136" t="s">
        <v>125</v>
      </c>
      <c r="C23" s="56">
        <f t="shared" si="2"/>
        <v>312400</v>
      </c>
      <c r="D23" s="54">
        <v>312400</v>
      </c>
      <c r="E23" s="54">
        <v>156500</v>
      </c>
      <c r="F23" s="54">
        <v>99200</v>
      </c>
      <c r="G23" s="54"/>
      <c r="H23" s="55"/>
      <c r="I23" s="54"/>
      <c r="J23" s="54"/>
      <c r="K23" s="54"/>
      <c r="L23" s="54"/>
      <c r="M23" s="54"/>
      <c r="N23" s="117">
        <f t="shared" si="5"/>
        <v>312400</v>
      </c>
      <c r="O23" s="50">
        <f t="shared" si="1"/>
        <v>312400</v>
      </c>
    </row>
    <row r="24" spans="1:15" s="85" customFormat="1" ht="31.5">
      <c r="A24" s="65" t="s">
        <v>126</v>
      </c>
      <c r="B24" s="136" t="s">
        <v>127</v>
      </c>
      <c r="C24" s="56">
        <f t="shared" si="2"/>
        <v>14500</v>
      </c>
      <c r="D24" s="54">
        <v>14500</v>
      </c>
      <c r="E24" s="54"/>
      <c r="F24" s="54">
        <v>14500</v>
      </c>
      <c r="G24" s="54"/>
      <c r="H24" s="55"/>
      <c r="I24" s="54"/>
      <c r="J24" s="54"/>
      <c r="K24" s="54"/>
      <c r="L24" s="54"/>
      <c r="M24" s="54"/>
      <c r="N24" s="117">
        <f t="shared" si="5"/>
        <v>14500</v>
      </c>
      <c r="O24" s="50">
        <f t="shared" si="1"/>
        <v>14500</v>
      </c>
    </row>
    <row r="25" spans="1:15" s="85" customFormat="1" ht="16.5">
      <c r="A25" s="65" t="s">
        <v>128</v>
      </c>
      <c r="B25" s="136" t="s">
        <v>129</v>
      </c>
      <c r="C25" s="56">
        <f t="shared" si="2"/>
        <v>141000</v>
      </c>
      <c r="D25" s="54">
        <v>141000</v>
      </c>
      <c r="E25" s="54">
        <v>30100</v>
      </c>
      <c r="F25" s="54">
        <v>100000</v>
      </c>
      <c r="G25" s="54"/>
      <c r="H25" s="55"/>
      <c r="I25" s="54"/>
      <c r="J25" s="54"/>
      <c r="K25" s="54"/>
      <c r="L25" s="54"/>
      <c r="M25" s="54"/>
      <c r="N25" s="117">
        <f t="shared" si="5"/>
        <v>141000</v>
      </c>
      <c r="O25" s="50">
        <f t="shared" si="1"/>
        <v>141000</v>
      </c>
    </row>
    <row r="26" spans="1:15" s="85" customFormat="1" ht="47.25">
      <c r="A26" s="65" t="s">
        <v>130</v>
      </c>
      <c r="B26" s="136" t="s">
        <v>131</v>
      </c>
      <c r="C26" s="56">
        <f t="shared" si="2"/>
        <v>3000</v>
      </c>
      <c r="D26" s="54">
        <v>3000</v>
      </c>
      <c r="E26" s="54"/>
      <c r="F26" s="54">
        <v>3000</v>
      </c>
      <c r="G26" s="54"/>
      <c r="H26" s="55"/>
      <c r="I26" s="54"/>
      <c r="J26" s="54"/>
      <c r="K26" s="54"/>
      <c r="L26" s="54"/>
      <c r="M26" s="54"/>
      <c r="N26" s="117">
        <f t="shared" si="5"/>
        <v>3000</v>
      </c>
      <c r="O26" s="50">
        <f t="shared" si="1"/>
        <v>3000</v>
      </c>
    </row>
    <row r="27" spans="1:15" s="85" customFormat="1" ht="31.5">
      <c r="A27" s="65" t="s">
        <v>132</v>
      </c>
      <c r="B27" s="136" t="s">
        <v>133</v>
      </c>
      <c r="C27" s="56">
        <f t="shared" si="2"/>
        <v>12000</v>
      </c>
      <c r="D27" s="54">
        <v>12000</v>
      </c>
      <c r="E27" s="54"/>
      <c r="F27" s="54">
        <v>12000</v>
      </c>
      <c r="G27" s="54"/>
      <c r="H27" s="55"/>
      <c r="I27" s="54"/>
      <c r="J27" s="54"/>
      <c r="K27" s="54"/>
      <c r="L27" s="54"/>
      <c r="M27" s="54"/>
      <c r="N27" s="117">
        <f t="shared" si="5"/>
        <v>12000</v>
      </c>
      <c r="O27" s="50">
        <f t="shared" si="1"/>
        <v>12000</v>
      </c>
    </row>
    <row r="28" spans="1:15" s="85" customFormat="1" ht="31.5">
      <c r="A28" s="65" t="s">
        <v>134</v>
      </c>
      <c r="B28" s="136" t="s">
        <v>135</v>
      </c>
      <c r="C28" s="56">
        <f t="shared" si="2"/>
        <v>7300</v>
      </c>
      <c r="D28" s="54">
        <v>7300</v>
      </c>
      <c r="E28" s="54">
        <v>2400</v>
      </c>
      <c r="F28" s="54">
        <v>4000</v>
      </c>
      <c r="G28" s="54"/>
      <c r="H28" s="55"/>
      <c r="I28" s="54"/>
      <c r="J28" s="54"/>
      <c r="K28" s="54"/>
      <c r="L28" s="54"/>
      <c r="M28" s="54"/>
      <c r="N28" s="117">
        <f t="shared" si="5"/>
        <v>7300</v>
      </c>
      <c r="O28" s="50">
        <f t="shared" si="1"/>
        <v>7300</v>
      </c>
    </row>
    <row r="29" spans="1:15" s="85" customFormat="1" ht="16.5" customHeight="1">
      <c r="A29" s="65" t="s">
        <v>136</v>
      </c>
      <c r="B29" s="136" t="s">
        <v>137</v>
      </c>
      <c r="C29" s="56">
        <f t="shared" si="2"/>
        <v>27300</v>
      </c>
      <c r="D29" s="54">
        <v>27300</v>
      </c>
      <c r="E29" s="54">
        <v>16000</v>
      </c>
      <c r="F29" s="54">
        <v>5500</v>
      </c>
      <c r="G29" s="54"/>
      <c r="H29" s="55"/>
      <c r="I29" s="54"/>
      <c r="J29" s="54"/>
      <c r="K29" s="54"/>
      <c r="L29" s="54"/>
      <c r="M29" s="54"/>
      <c r="N29" s="117">
        <f t="shared" si="5"/>
        <v>27300</v>
      </c>
      <c r="O29" s="50">
        <f t="shared" si="1"/>
        <v>27300</v>
      </c>
    </row>
    <row r="30" spans="1:15" s="85" customFormat="1" ht="17.25" customHeight="1">
      <c r="A30" s="65" t="s">
        <v>71</v>
      </c>
      <c r="B30" s="101" t="s">
        <v>161</v>
      </c>
      <c r="C30" s="56">
        <f>D30+G30</f>
        <v>358800</v>
      </c>
      <c r="D30" s="90">
        <f>D31+D32+D33+D34+D35+D36+D37</f>
        <v>358800</v>
      </c>
      <c r="E30" s="90">
        <f aca="true" t="shared" si="6" ref="E30:M30">E31+E32+E33+E34+E35+E36+E37</f>
        <v>19700</v>
      </c>
      <c r="F30" s="90">
        <f t="shared" si="6"/>
        <v>31000</v>
      </c>
      <c r="G30" s="90">
        <f t="shared" si="6"/>
        <v>0</v>
      </c>
      <c r="H30" s="90">
        <f t="shared" si="6"/>
        <v>0</v>
      </c>
      <c r="I30" s="90">
        <f t="shared" si="6"/>
        <v>0</v>
      </c>
      <c r="J30" s="90">
        <f t="shared" si="6"/>
        <v>0</v>
      </c>
      <c r="K30" s="90">
        <f t="shared" si="6"/>
        <v>0</v>
      </c>
      <c r="L30" s="90">
        <f t="shared" si="6"/>
        <v>0</v>
      </c>
      <c r="M30" s="90">
        <f t="shared" si="6"/>
        <v>0</v>
      </c>
      <c r="N30" s="117">
        <f t="shared" si="5"/>
        <v>358800</v>
      </c>
      <c r="O30" s="50">
        <f t="shared" si="1"/>
        <v>358800</v>
      </c>
    </row>
    <row r="31" spans="1:15" s="85" customFormat="1" ht="30.75" customHeight="1">
      <c r="A31" s="65" t="s">
        <v>27</v>
      </c>
      <c r="B31" s="136" t="s">
        <v>138</v>
      </c>
      <c r="C31" s="56">
        <f aca="true" t="shared" si="7" ref="C31:C38">D31+G31</f>
        <v>37200</v>
      </c>
      <c r="D31" s="90">
        <v>37200</v>
      </c>
      <c r="E31" s="90">
        <v>12500</v>
      </c>
      <c r="F31" s="90">
        <v>20200</v>
      </c>
      <c r="G31" s="56"/>
      <c r="H31" s="56"/>
      <c r="I31" s="56"/>
      <c r="J31" s="56"/>
      <c r="K31" s="56"/>
      <c r="L31" s="56"/>
      <c r="M31" s="56"/>
      <c r="N31" s="117">
        <f t="shared" si="5"/>
        <v>37200</v>
      </c>
      <c r="O31" s="50">
        <f t="shared" si="1"/>
        <v>37200</v>
      </c>
    </row>
    <row r="32" spans="1:15" s="85" customFormat="1" ht="18" customHeight="1">
      <c r="A32" s="65"/>
      <c r="B32" s="136" t="s">
        <v>139</v>
      </c>
      <c r="C32" s="56">
        <f t="shared" si="7"/>
        <v>2400</v>
      </c>
      <c r="D32" s="90">
        <v>2400</v>
      </c>
      <c r="E32" s="90">
        <v>1800</v>
      </c>
      <c r="F32" s="90"/>
      <c r="G32" s="56"/>
      <c r="H32" s="56"/>
      <c r="I32" s="56"/>
      <c r="J32" s="56"/>
      <c r="K32" s="56"/>
      <c r="L32" s="56"/>
      <c r="M32" s="56"/>
      <c r="N32" s="117">
        <f t="shared" si="5"/>
        <v>2400</v>
      </c>
      <c r="O32" s="50">
        <f t="shared" si="1"/>
        <v>2400</v>
      </c>
    </row>
    <row r="33" spans="1:15" s="85" customFormat="1" ht="18" customHeight="1">
      <c r="A33" s="65"/>
      <c r="B33" s="136" t="s">
        <v>140</v>
      </c>
      <c r="C33" s="56">
        <f t="shared" si="7"/>
        <v>301000</v>
      </c>
      <c r="D33" s="90">
        <v>301000</v>
      </c>
      <c r="E33" s="90"/>
      <c r="F33" s="90"/>
      <c r="G33" s="56"/>
      <c r="H33" s="56"/>
      <c r="I33" s="56"/>
      <c r="J33" s="56"/>
      <c r="K33" s="56"/>
      <c r="L33" s="56"/>
      <c r="M33" s="56"/>
      <c r="N33" s="117">
        <f t="shared" si="5"/>
        <v>301000</v>
      </c>
      <c r="O33" s="50">
        <f t="shared" si="1"/>
        <v>301000</v>
      </c>
    </row>
    <row r="34" spans="1:15" s="85" customFormat="1" ht="45.75" customHeight="1">
      <c r="A34" s="65"/>
      <c r="B34" s="136" t="s">
        <v>141</v>
      </c>
      <c r="C34" s="56">
        <f t="shared" si="7"/>
        <v>2300</v>
      </c>
      <c r="D34" s="90">
        <v>2300</v>
      </c>
      <c r="E34" s="90">
        <v>1700</v>
      </c>
      <c r="F34" s="90"/>
      <c r="G34" s="56"/>
      <c r="H34" s="56"/>
      <c r="I34" s="56"/>
      <c r="J34" s="56"/>
      <c r="K34" s="56"/>
      <c r="L34" s="56"/>
      <c r="M34" s="56"/>
      <c r="N34" s="117">
        <f t="shared" si="5"/>
        <v>2300</v>
      </c>
      <c r="O34" s="50">
        <f t="shared" si="1"/>
        <v>2300</v>
      </c>
    </row>
    <row r="35" spans="1:15" s="85" customFormat="1" ht="18.75" customHeight="1">
      <c r="A35" s="65"/>
      <c r="B35" s="136" t="s">
        <v>142</v>
      </c>
      <c r="C35" s="56">
        <f t="shared" si="7"/>
        <v>5100</v>
      </c>
      <c r="D35" s="90">
        <v>5100</v>
      </c>
      <c r="E35" s="90">
        <v>3700</v>
      </c>
      <c r="F35" s="90"/>
      <c r="G35" s="56"/>
      <c r="H35" s="56"/>
      <c r="I35" s="56"/>
      <c r="J35" s="56"/>
      <c r="K35" s="56"/>
      <c r="L35" s="56"/>
      <c r="M35" s="56"/>
      <c r="N35" s="117">
        <f t="shared" si="5"/>
        <v>5100</v>
      </c>
      <c r="O35" s="50">
        <f t="shared" si="1"/>
        <v>5100</v>
      </c>
    </row>
    <row r="36" spans="1:15" s="85" customFormat="1" ht="31.5">
      <c r="A36" s="65"/>
      <c r="B36" s="136" t="s">
        <v>143</v>
      </c>
      <c r="C36" s="56">
        <f t="shared" si="7"/>
        <v>3800</v>
      </c>
      <c r="D36" s="90">
        <v>3800</v>
      </c>
      <c r="E36" s="90"/>
      <c r="F36" s="90">
        <v>3800</v>
      </c>
      <c r="G36" s="54"/>
      <c r="H36" s="55"/>
      <c r="I36" s="54"/>
      <c r="J36" s="54"/>
      <c r="K36" s="54"/>
      <c r="L36" s="54"/>
      <c r="M36" s="54"/>
      <c r="N36" s="117">
        <f t="shared" si="5"/>
        <v>3800</v>
      </c>
      <c r="O36" s="50">
        <f t="shared" si="1"/>
        <v>3800</v>
      </c>
    </row>
    <row r="37" spans="1:15" s="85" customFormat="1" ht="30">
      <c r="A37" s="141"/>
      <c r="B37" s="143" t="s">
        <v>162</v>
      </c>
      <c r="C37" s="142">
        <f t="shared" si="7"/>
        <v>7000</v>
      </c>
      <c r="D37" s="90">
        <v>7000</v>
      </c>
      <c r="E37" s="90"/>
      <c r="F37" s="90">
        <v>7000</v>
      </c>
      <c r="G37" s="54"/>
      <c r="H37" s="55"/>
      <c r="I37" s="54"/>
      <c r="J37" s="54"/>
      <c r="K37" s="54"/>
      <c r="L37" s="54"/>
      <c r="M37" s="54"/>
      <c r="N37" s="117">
        <f t="shared" si="5"/>
        <v>7000</v>
      </c>
      <c r="O37" s="50">
        <f t="shared" si="1"/>
        <v>7000</v>
      </c>
    </row>
    <row r="38" spans="1:15" s="85" customFormat="1" ht="16.5">
      <c r="A38" s="65" t="s">
        <v>144</v>
      </c>
      <c r="B38" s="136" t="s">
        <v>145</v>
      </c>
      <c r="C38" s="56">
        <f t="shared" si="7"/>
        <v>34000</v>
      </c>
      <c r="D38" s="54">
        <v>34000</v>
      </c>
      <c r="E38" s="54">
        <v>25000</v>
      </c>
      <c r="F38" s="54"/>
      <c r="G38" s="54"/>
      <c r="H38" s="55"/>
      <c r="I38" s="54"/>
      <c r="J38" s="54"/>
      <c r="K38" s="54"/>
      <c r="L38" s="54"/>
      <c r="M38" s="54"/>
      <c r="N38" s="117">
        <f t="shared" si="5"/>
        <v>34000</v>
      </c>
      <c r="O38" s="50">
        <f t="shared" si="1"/>
        <v>34000</v>
      </c>
    </row>
    <row r="39" spans="1:15" s="89" customFormat="1" ht="47.25">
      <c r="A39" s="112" t="s">
        <v>16</v>
      </c>
      <c r="B39" s="88" t="s">
        <v>28</v>
      </c>
      <c r="C39" s="93">
        <f>D39+G39</f>
        <v>1531100</v>
      </c>
      <c r="D39" s="92">
        <f aca="true" t="shared" si="8" ref="D39:M39">D40+D41+D42+D43</f>
        <v>1531100</v>
      </c>
      <c r="E39" s="92">
        <f t="shared" si="8"/>
        <v>89300</v>
      </c>
      <c r="F39" s="92">
        <f t="shared" si="8"/>
        <v>1411100</v>
      </c>
      <c r="G39" s="92">
        <f t="shared" si="8"/>
        <v>0</v>
      </c>
      <c r="H39" s="92">
        <f t="shared" si="8"/>
        <v>0</v>
      </c>
      <c r="I39" s="92">
        <f t="shared" si="8"/>
        <v>0</v>
      </c>
      <c r="J39" s="92">
        <f t="shared" si="8"/>
        <v>0</v>
      </c>
      <c r="K39" s="92">
        <f t="shared" si="8"/>
        <v>0</v>
      </c>
      <c r="L39" s="92">
        <f t="shared" si="8"/>
        <v>0</v>
      </c>
      <c r="M39" s="92">
        <f t="shared" si="8"/>
        <v>0</v>
      </c>
      <c r="N39" s="118">
        <f>H39+C39</f>
        <v>1531100</v>
      </c>
      <c r="O39" s="50">
        <f t="shared" si="1"/>
        <v>1531100</v>
      </c>
    </row>
    <row r="40" spans="1:15" s="89" customFormat="1" ht="31.5">
      <c r="A40" s="65" t="s">
        <v>106</v>
      </c>
      <c r="B40" s="137" t="s">
        <v>107</v>
      </c>
      <c r="C40" s="53">
        <f>D40+G40</f>
        <v>200000</v>
      </c>
      <c r="D40" s="90">
        <v>200000</v>
      </c>
      <c r="E40" s="90">
        <v>11000</v>
      </c>
      <c r="F40" s="90">
        <v>185100</v>
      </c>
      <c r="G40" s="56"/>
      <c r="H40" s="56"/>
      <c r="I40" s="56"/>
      <c r="J40" s="56"/>
      <c r="K40" s="56"/>
      <c r="L40" s="56"/>
      <c r="M40" s="56"/>
      <c r="N40" s="119">
        <f>SUM(H40,C40)</f>
        <v>200000</v>
      </c>
      <c r="O40" s="50">
        <f t="shared" si="1"/>
        <v>200000</v>
      </c>
    </row>
    <row r="41" spans="1:15" s="89" customFormat="1" ht="47.25" customHeight="1">
      <c r="A41" s="65" t="s">
        <v>108</v>
      </c>
      <c r="B41" s="138" t="s">
        <v>109</v>
      </c>
      <c r="C41" s="53">
        <f>D41+G41</f>
        <v>1117000</v>
      </c>
      <c r="D41" s="90">
        <v>1117000</v>
      </c>
      <c r="E41" s="90">
        <v>77100</v>
      </c>
      <c r="F41" s="90">
        <v>1013500</v>
      </c>
      <c r="G41" s="56"/>
      <c r="H41" s="56"/>
      <c r="I41" s="56"/>
      <c r="J41" s="56"/>
      <c r="K41" s="56"/>
      <c r="L41" s="56"/>
      <c r="M41" s="56"/>
      <c r="N41" s="119">
        <f>SUM(H41,C41)</f>
        <v>1117000</v>
      </c>
      <c r="O41" s="50">
        <f t="shared" si="1"/>
        <v>1117000</v>
      </c>
    </row>
    <row r="42" spans="1:15" s="89" customFormat="1" ht="30.75" customHeight="1">
      <c r="A42" s="65" t="s">
        <v>110</v>
      </c>
      <c r="B42" s="139" t="s">
        <v>111</v>
      </c>
      <c r="C42" s="53">
        <f>D42+G42</f>
        <v>16000</v>
      </c>
      <c r="D42" s="90">
        <v>16000</v>
      </c>
      <c r="E42" s="90"/>
      <c r="F42" s="90">
        <v>16000</v>
      </c>
      <c r="G42" s="56"/>
      <c r="H42" s="56"/>
      <c r="I42" s="56"/>
      <c r="J42" s="56"/>
      <c r="K42" s="56"/>
      <c r="L42" s="56"/>
      <c r="M42" s="56"/>
      <c r="N42" s="119">
        <f>SUM(H42,C42)</f>
        <v>16000</v>
      </c>
      <c r="O42" s="50">
        <f t="shared" si="1"/>
        <v>16000</v>
      </c>
    </row>
    <row r="43" spans="1:15" s="89" customFormat="1" ht="20.25" customHeight="1">
      <c r="A43" s="65" t="s">
        <v>72</v>
      </c>
      <c r="B43" s="101" t="s">
        <v>73</v>
      </c>
      <c r="C43" s="53">
        <f>D43+G43</f>
        <v>198100</v>
      </c>
      <c r="D43" s="134">
        <v>198100</v>
      </c>
      <c r="E43" s="134">
        <v>1200</v>
      </c>
      <c r="F43" s="134">
        <v>196500</v>
      </c>
      <c r="G43" s="87"/>
      <c r="H43" s="55"/>
      <c r="I43" s="87"/>
      <c r="J43" s="87"/>
      <c r="K43" s="87"/>
      <c r="L43" s="87"/>
      <c r="M43" s="87"/>
      <c r="N43" s="119">
        <f>SUM(H43,C43)</f>
        <v>198100</v>
      </c>
      <c r="O43" s="50">
        <f t="shared" si="1"/>
        <v>198100</v>
      </c>
    </row>
    <row r="44" spans="1:15" s="89" customFormat="1" ht="31.5">
      <c r="A44" s="95" t="s">
        <v>17</v>
      </c>
      <c r="B44" s="88" t="s">
        <v>19</v>
      </c>
      <c r="C44" s="93">
        <f>C45+C46</f>
        <v>19500</v>
      </c>
      <c r="D44" s="93">
        <f aca="true" t="shared" si="9" ref="D44:M44">D45+D46</f>
        <v>19500</v>
      </c>
      <c r="E44" s="93">
        <f t="shared" si="9"/>
        <v>9400</v>
      </c>
      <c r="F44" s="93">
        <f t="shared" si="9"/>
        <v>6800</v>
      </c>
      <c r="G44" s="93">
        <f t="shared" si="9"/>
        <v>0</v>
      </c>
      <c r="H44" s="93">
        <f t="shared" si="9"/>
        <v>0</v>
      </c>
      <c r="I44" s="93">
        <f t="shared" si="9"/>
        <v>0</v>
      </c>
      <c r="J44" s="93">
        <f t="shared" si="9"/>
        <v>0</v>
      </c>
      <c r="K44" s="93">
        <f t="shared" si="9"/>
        <v>0</v>
      </c>
      <c r="L44" s="93">
        <f t="shared" si="9"/>
        <v>0</v>
      </c>
      <c r="M44" s="93">
        <f t="shared" si="9"/>
        <v>0</v>
      </c>
      <c r="N44" s="116">
        <f>C44+H44</f>
        <v>19500</v>
      </c>
      <c r="O44" s="50">
        <f t="shared" si="1"/>
        <v>19500</v>
      </c>
    </row>
    <row r="45" spans="1:15" s="89" customFormat="1" ht="31.5">
      <c r="A45" s="65" t="s">
        <v>49</v>
      </c>
      <c r="B45" s="101" t="s">
        <v>50</v>
      </c>
      <c r="C45" s="53">
        <f aca="true" t="shared" si="10" ref="C45:C52">D45+G45</f>
        <v>16700</v>
      </c>
      <c r="D45" s="90">
        <v>16700</v>
      </c>
      <c r="E45" s="90">
        <v>9400</v>
      </c>
      <c r="F45" s="90">
        <v>4000</v>
      </c>
      <c r="G45" s="53"/>
      <c r="H45" s="53"/>
      <c r="I45" s="53"/>
      <c r="J45" s="53"/>
      <c r="K45" s="53"/>
      <c r="L45" s="53"/>
      <c r="M45" s="53"/>
      <c r="N45" s="117">
        <f>SUM(H45,C45)</f>
        <v>16700</v>
      </c>
      <c r="O45" s="50">
        <f t="shared" si="1"/>
        <v>16700</v>
      </c>
    </row>
    <row r="46" spans="1:15" s="89" customFormat="1" ht="16.5">
      <c r="A46" s="65" t="s">
        <v>47</v>
      </c>
      <c r="B46" s="101" t="s">
        <v>48</v>
      </c>
      <c r="C46" s="94">
        <f t="shared" si="10"/>
        <v>2800</v>
      </c>
      <c r="D46" s="90">
        <f>D47</f>
        <v>2800</v>
      </c>
      <c r="E46" s="90">
        <f>E47</f>
        <v>0</v>
      </c>
      <c r="F46" s="90">
        <f>F47</f>
        <v>2800</v>
      </c>
      <c r="G46" s="90">
        <f>G47</f>
        <v>0</v>
      </c>
      <c r="H46" s="90">
        <f aca="true" t="shared" si="11" ref="H46:M46">H47</f>
        <v>0</v>
      </c>
      <c r="I46" s="90">
        <f t="shared" si="11"/>
        <v>0</v>
      </c>
      <c r="J46" s="90">
        <f t="shared" si="11"/>
        <v>0</v>
      </c>
      <c r="K46" s="90">
        <f t="shared" si="11"/>
        <v>0</v>
      </c>
      <c r="L46" s="90">
        <f t="shared" si="11"/>
        <v>0</v>
      </c>
      <c r="M46" s="90">
        <f t="shared" si="11"/>
        <v>0</v>
      </c>
      <c r="N46" s="117">
        <f>SUM(H46,C46)</f>
        <v>2800</v>
      </c>
      <c r="O46" s="50">
        <f t="shared" si="1"/>
        <v>2800</v>
      </c>
    </row>
    <row r="47" spans="1:15" s="89" customFormat="1" ht="31.5">
      <c r="A47" s="65" t="s">
        <v>27</v>
      </c>
      <c r="B47" s="101" t="s">
        <v>95</v>
      </c>
      <c r="C47" s="94">
        <f t="shared" si="10"/>
        <v>2800</v>
      </c>
      <c r="D47" s="90">
        <v>2800</v>
      </c>
      <c r="E47" s="90"/>
      <c r="F47" s="90">
        <v>2800</v>
      </c>
      <c r="G47" s="53"/>
      <c r="H47" s="53"/>
      <c r="I47" s="53"/>
      <c r="J47" s="53"/>
      <c r="K47" s="53"/>
      <c r="L47" s="53"/>
      <c r="M47" s="53"/>
      <c r="N47" s="117">
        <f>SUM(H47,C47)</f>
        <v>2800</v>
      </c>
      <c r="O47" s="50">
        <f t="shared" si="1"/>
        <v>2800</v>
      </c>
    </row>
    <row r="48" spans="1:15" s="89" customFormat="1" ht="32.25" customHeight="1">
      <c r="A48" s="112" t="s">
        <v>55</v>
      </c>
      <c r="B48" s="88" t="s">
        <v>56</v>
      </c>
      <c r="C48" s="93">
        <f t="shared" si="10"/>
        <v>19700</v>
      </c>
      <c r="D48" s="92">
        <f aca="true" t="shared" si="12" ref="D48:N48">D49+D50</f>
        <v>19700</v>
      </c>
      <c r="E48" s="92">
        <f t="shared" si="12"/>
        <v>10150</v>
      </c>
      <c r="F48" s="92">
        <f t="shared" si="12"/>
        <v>7900</v>
      </c>
      <c r="G48" s="96">
        <f t="shared" si="12"/>
        <v>0</v>
      </c>
      <c r="H48" s="96">
        <f t="shared" si="12"/>
        <v>0</v>
      </c>
      <c r="I48" s="96">
        <f t="shared" si="12"/>
        <v>0</v>
      </c>
      <c r="J48" s="96">
        <f t="shared" si="12"/>
        <v>0</v>
      </c>
      <c r="K48" s="96">
        <f t="shared" si="12"/>
        <v>0</v>
      </c>
      <c r="L48" s="96">
        <f t="shared" si="12"/>
        <v>0</v>
      </c>
      <c r="M48" s="96">
        <f t="shared" si="12"/>
        <v>0</v>
      </c>
      <c r="N48" s="118">
        <f t="shared" si="12"/>
        <v>19700</v>
      </c>
      <c r="O48" s="50">
        <f t="shared" si="1"/>
        <v>19700</v>
      </c>
    </row>
    <row r="49" spans="1:15" s="89" customFormat="1" ht="18.75" customHeight="1">
      <c r="A49" s="65" t="s">
        <v>57</v>
      </c>
      <c r="B49" s="125" t="s">
        <v>58</v>
      </c>
      <c r="C49" s="94">
        <f t="shared" si="10"/>
        <v>18800</v>
      </c>
      <c r="D49" s="87">
        <v>18800</v>
      </c>
      <c r="E49" s="87">
        <v>10150</v>
      </c>
      <c r="F49" s="87">
        <v>7000</v>
      </c>
      <c r="G49" s="87"/>
      <c r="H49" s="55"/>
      <c r="I49" s="87"/>
      <c r="J49" s="87"/>
      <c r="K49" s="87"/>
      <c r="L49" s="87"/>
      <c r="M49" s="87"/>
      <c r="N49" s="119">
        <f aca="true" t="shared" si="13" ref="N49:N69">C49+H49</f>
        <v>18800</v>
      </c>
      <c r="O49" s="50">
        <f t="shared" si="1"/>
        <v>18800</v>
      </c>
    </row>
    <row r="50" spans="1:15" s="89" customFormat="1" ht="33" customHeight="1">
      <c r="A50" s="65" t="s">
        <v>78</v>
      </c>
      <c r="B50" s="125" t="s">
        <v>79</v>
      </c>
      <c r="C50" s="94">
        <f t="shared" si="10"/>
        <v>900</v>
      </c>
      <c r="D50" s="87">
        <v>900</v>
      </c>
      <c r="E50" s="87"/>
      <c r="F50" s="87">
        <v>900</v>
      </c>
      <c r="G50" s="87"/>
      <c r="H50" s="55"/>
      <c r="I50" s="87"/>
      <c r="J50" s="87"/>
      <c r="K50" s="87"/>
      <c r="L50" s="87"/>
      <c r="M50" s="87"/>
      <c r="N50" s="119">
        <f t="shared" si="13"/>
        <v>900</v>
      </c>
      <c r="O50" s="50">
        <f t="shared" si="1"/>
        <v>900</v>
      </c>
    </row>
    <row r="51" spans="1:15" s="89" customFormat="1" ht="33" customHeight="1">
      <c r="A51" s="112" t="s">
        <v>120</v>
      </c>
      <c r="B51" s="114" t="s">
        <v>121</v>
      </c>
      <c r="C51" s="92">
        <f t="shared" si="10"/>
        <v>892121</v>
      </c>
      <c r="D51" s="92">
        <f>D52+D53+D54+D55+D56+D57+D58</f>
        <v>892121</v>
      </c>
      <c r="E51" s="92">
        <f aca="true" t="shared" si="14" ref="E51:M51">E52+E53+E54+E55+E56+E57+E58</f>
        <v>264721</v>
      </c>
      <c r="F51" s="92">
        <f t="shared" si="14"/>
        <v>318400</v>
      </c>
      <c r="G51" s="96">
        <f t="shared" si="14"/>
        <v>0</v>
      </c>
      <c r="H51" s="96">
        <f t="shared" si="14"/>
        <v>0</v>
      </c>
      <c r="I51" s="96">
        <f t="shared" si="14"/>
        <v>0</v>
      </c>
      <c r="J51" s="96">
        <f t="shared" si="14"/>
        <v>0</v>
      </c>
      <c r="K51" s="96">
        <f t="shared" si="14"/>
        <v>0</v>
      </c>
      <c r="L51" s="96">
        <f t="shared" si="14"/>
        <v>0</v>
      </c>
      <c r="M51" s="96">
        <f t="shared" si="14"/>
        <v>0</v>
      </c>
      <c r="N51" s="116">
        <f t="shared" si="13"/>
        <v>892121</v>
      </c>
      <c r="O51" s="50">
        <f t="shared" si="1"/>
        <v>892121</v>
      </c>
    </row>
    <row r="52" spans="1:19" s="89" customFormat="1" ht="18" customHeight="1">
      <c r="A52" s="65" t="s">
        <v>146</v>
      </c>
      <c r="B52" s="131" t="s">
        <v>147</v>
      </c>
      <c r="C52" s="53">
        <f t="shared" si="10"/>
        <v>81400</v>
      </c>
      <c r="D52" s="54">
        <v>81400</v>
      </c>
      <c r="E52" s="54"/>
      <c r="F52" s="54"/>
      <c r="G52" s="54"/>
      <c r="H52" s="53"/>
      <c r="I52" s="54"/>
      <c r="J52" s="54"/>
      <c r="K52" s="54"/>
      <c r="L52" s="54"/>
      <c r="M52" s="54"/>
      <c r="N52" s="117">
        <f t="shared" si="13"/>
        <v>81400</v>
      </c>
      <c r="O52" s="50">
        <f t="shared" si="1"/>
        <v>81400</v>
      </c>
      <c r="P52" s="85"/>
      <c r="Q52" s="85"/>
      <c r="R52" s="85"/>
      <c r="S52" s="85"/>
    </row>
    <row r="53" spans="1:19" s="89" customFormat="1" ht="33" customHeight="1">
      <c r="A53" s="65" t="s">
        <v>148</v>
      </c>
      <c r="B53" s="131" t="s">
        <v>149</v>
      </c>
      <c r="C53" s="53">
        <f aca="true" t="shared" si="15" ref="C53:C58">D53+G53</f>
        <v>131500</v>
      </c>
      <c r="D53" s="54">
        <v>131500</v>
      </c>
      <c r="E53" s="54"/>
      <c r="F53" s="54"/>
      <c r="G53" s="54"/>
      <c r="H53" s="53"/>
      <c r="I53" s="54"/>
      <c r="J53" s="54"/>
      <c r="K53" s="54"/>
      <c r="L53" s="54"/>
      <c r="M53" s="54"/>
      <c r="N53" s="117">
        <f t="shared" si="13"/>
        <v>131500</v>
      </c>
      <c r="O53" s="50">
        <f t="shared" si="1"/>
        <v>131500</v>
      </c>
      <c r="P53" s="85"/>
      <c r="Q53" s="85"/>
      <c r="R53" s="85"/>
      <c r="S53" s="85"/>
    </row>
    <row r="54" spans="1:19" s="89" customFormat="1" ht="18" customHeight="1">
      <c r="A54" s="65" t="s">
        <v>144</v>
      </c>
      <c r="B54" s="131" t="s">
        <v>150</v>
      </c>
      <c r="C54" s="53">
        <f t="shared" si="15"/>
        <v>385321</v>
      </c>
      <c r="D54" s="54">
        <v>385321</v>
      </c>
      <c r="E54" s="54">
        <v>257421</v>
      </c>
      <c r="F54" s="54">
        <v>34400</v>
      </c>
      <c r="G54" s="54"/>
      <c r="H54" s="53"/>
      <c r="I54" s="54"/>
      <c r="J54" s="54"/>
      <c r="K54" s="54"/>
      <c r="L54" s="54"/>
      <c r="M54" s="54"/>
      <c r="N54" s="117">
        <f t="shared" si="13"/>
        <v>385321</v>
      </c>
      <c r="O54" s="50">
        <f t="shared" si="1"/>
        <v>385321</v>
      </c>
      <c r="P54" s="85"/>
      <c r="Q54" s="85"/>
      <c r="R54" s="85"/>
      <c r="S54" s="85"/>
    </row>
    <row r="55" spans="1:19" s="89" customFormat="1" ht="17.25" customHeight="1">
      <c r="A55" s="65" t="s">
        <v>151</v>
      </c>
      <c r="B55" s="131" t="s">
        <v>152</v>
      </c>
      <c r="C55" s="53">
        <f t="shared" si="15"/>
        <v>115000</v>
      </c>
      <c r="D55" s="54">
        <v>115000</v>
      </c>
      <c r="E55" s="54"/>
      <c r="F55" s="54">
        <v>115000</v>
      </c>
      <c r="G55" s="54"/>
      <c r="H55" s="53"/>
      <c r="I55" s="54"/>
      <c r="J55" s="54"/>
      <c r="K55" s="54"/>
      <c r="L55" s="54"/>
      <c r="M55" s="54"/>
      <c r="N55" s="117">
        <f t="shared" si="13"/>
        <v>115000</v>
      </c>
      <c r="O55" s="50">
        <f t="shared" si="1"/>
        <v>115000</v>
      </c>
      <c r="P55" s="85"/>
      <c r="Q55" s="85"/>
      <c r="R55" s="85"/>
      <c r="S55" s="85"/>
    </row>
    <row r="56" spans="1:19" s="89" customFormat="1" ht="16.5" customHeight="1">
      <c r="A56" s="65" t="s">
        <v>153</v>
      </c>
      <c r="B56" s="131" t="s">
        <v>154</v>
      </c>
      <c r="C56" s="53">
        <f t="shared" si="15"/>
        <v>120000</v>
      </c>
      <c r="D56" s="54">
        <v>120000</v>
      </c>
      <c r="E56" s="54">
        <v>3300</v>
      </c>
      <c r="F56" s="54">
        <v>115600</v>
      </c>
      <c r="G56" s="54"/>
      <c r="H56" s="53"/>
      <c r="I56" s="54"/>
      <c r="J56" s="54"/>
      <c r="K56" s="54"/>
      <c r="L56" s="54"/>
      <c r="M56" s="54"/>
      <c r="N56" s="117">
        <f t="shared" si="13"/>
        <v>120000</v>
      </c>
      <c r="O56" s="50">
        <f t="shared" si="1"/>
        <v>120000</v>
      </c>
      <c r="P56" s="85"/>
      <c r="Q56" s="85"/>
      <c r="R56" s="85"/>
      <c r="S56" s="85"/>
    </row>
    <row r="57" spans="1:19" s="89" customFormat="1" ht="33" customHeight="1">
      <c r="A57" s="65" t="s">
        <v>155</v>
      </c>
      <c r="B57" s="131" t="s">
        <v>156</v>
      </c>
      <c r="C57" s="53">
        <f t="shared" si="15"/>
        <v>5500</v>
      </c>
      <c r="D57" s="54">
        <v>5500</v>
      </c>
      <c r="E57" s="54">
        <v>4000</v>
      </c>
      <c r="F57" s="54"/>
      <c r="G57" s="54"/>
      <c r="H57" s="53"/>
      <c r="I57" s="54"/>
      <c r="J57" s="54"/>
      <c r="K57" s="54"/>
      <c r="L57" s="54"/>
      <c r="M57" s="54"/>
      <c r="N57" s="117">
        <f t="shared" si="13"/>
        <v>5500</v>
      </c>
      <c r="O57" s="50">
        <f t="shared" si="1"/>
        <v>5500</v>
      </c>
      <c r="P57" s="85"/>
      <c r="Q57" s="85"/>
      <c r="R57" s="85"/>
      <c r="S57" s="85"/>
    </row>
    <row r="58" spans="1:19" s="89" customFormat="1" ht="33" customHeight="1">
      <c r="A58" s="65" t="s">
        <v>157</v>
      </c>
      <c r="B58" s="131" t="s">
        <v>158</v>
      </c>
      <c r="C58" s="53">
        <f t="shared" si="15"/>
        <v>53400</v>
      </c>
      <c r="D58" s="54">
        <v>53400</v>
      </c>
      <c r="E58" s="54"/>
      <c r="F58" s="54">
        <v>53400</v>
      </c>
      <c r="G58" s="54"/>
      <c r="H58" s="53"/>
      <c r="I58" s="54"/>
      <c r="J58" s="54"/>
      <c r="K58" s="54"/>
      <c r="L58" s="54"/>
      <c r="M58" s="54"/>
      <c r="N58" s="117">
        <f t="shared" si="13"/>
        <v>53400</v>
      </c>
      <c r="O58" s="50">
        <f t="shared" si="1"/>
        <v>53400</v>
      </c>
      <c r="P58" s="85"/>
      <c r="Q58" s="85"/>
      <c r="R58" s="85"/>
      <c r="S58" s="85"/>
    </row>
    <row r="59" spans="1:15" s="89" customFormat="1" ht="33" customHeight="1">
      <c r="A59" s="112" t="s">
        <v>112</v>
      </c>
      <c r="B59" s="114" t="s">
        <v>113</v>
      </c>
      <c r="C59" s="93">
        <f>D59+G59</f>
        <v>25100</v>
      </c>
      <c r="D59" s="92">
        <f>D60+D61+D62</f>
        <v>25100</v>
      </c>
      <c r="E59" s="92">
        <f aca="true" t="shared" si="16" ref="E59:M59">E60+E61+E62</f>
        <v>0</v>
      </c>
      <c r="F59" s="92">
        <f t="shared" si="16"/>
        <v>1300</v>
      </c>
      <c r="G59" s="92">
        <f t="shared" si="16"/>
        <v>0</v>
      </c>
      <c r="H59" s="92">
        <f t="shared" si="16"/>
        <v>0</v>
      </c>
      <c r="I59" s="92">
        <f t="shared" si="16"/>
        <v>0</v>
      </c>
      <c r="J59" s="92">
        <f t="shared" si="16"/>
        <v>0</v>
      </c>
      <c r="K59" s="92">
        <f t="shared" si="16"/>
        <v>0</v>
      </c>
      <c r="L59" s="92">
        <f t="shared" si="16"/>
        <v>0</v>
      </c>
      <c r="M59" s="92">
        <f t="shared" si="16"/>
        <v>0</v>
      </c>
      <c r="N59" s="116">
        <f t="shared" si="13"/>
        <v>25100</v>
      </c>
      <c r="O59" s="50">
        <f t="shared" si="1"/>
        <v>25100</v>
      </c>
    </row>
    <row r="60" spans="1:15" s="89" customFormat="1" ht="47.25" customHeight="1">
      <c r="A60" s="65" t="s">
        <v>114</v>
      </c>
      <c r="B60" s="131" t="s">
        <v>115</v>
      </c>
      <c r="C60" s="94">
        <f>D60+G60</f>
        <v>1300</v>
      </c>
      <c r="D60" s="87">
        <v>1300</v>
      </c>
      <c r="E60" s="87"/>
      <c r="F60" s="87">
        <v>1300</v>
      </c>
      <c r="G60" s="87"/>
      <c r="H60" s="55"/>
      <c r="I60" s="87"/>
      <c r="J60" s="87"/>
      <c r="K60" s="87"/>
      <c r="L60" s="87"/>
      <c r="M60" s="87"/>
      <c r="N60" s="119">
        <f t="shared" si="13"/>
        <v>1300</v>
      </c>
      <c r="O60" s="50">
        <f t="shared" si="1"/>
        <v>1300</v>
      </c>
    </row>
    <row r="61" spans="1:15" s="89" customFormat="1" ht="99" customHeight="1">
      <c r="A61" s="65" t="s">
        <v>116</v>
      </c>
      <c r="B61" s="131" t="s">
        <v>117</v>
      </c>
      <c r="C61" s="94">
        <f>D61+G61</f>
        <v>21800</v>
      </c>
      <c r="D61" s="87">
        <v>21800</v>
      </c>
      <c r="E61" s="87"/>
      <c r="F61" s="87"/>
      <c r="G61" s="87"/>
      <c r="H61" s="55"/>
      <c r="I61" s="87"/>
      <c r="J61" s="87"/>
      <c r="K61" s="87"/>
      <c r="L61" s="87"/>
      <c r="M61" s="87"/>
      <c r="N61" s="119">
        <f t="shared" si="13"/>
        <v>21800</v>
      </c>
      <c r="O61" s="50">
        <f t="shared" si="1"/>
        <v>21800</v>
      </c>
    </row>
    <row r="62" spans="1:15" s="89" customFormat="1" ht="82.5" customHeight="1">
      <c r="A62" s="65" t="s">
        <v>118</v>
      </c>
      <c r="B62" s="131" t="s">
        <v>119</v>
      </c>
      <c r="C62" s="94">
        <f>D62+G62</f>
        <v>2000</v>
      </c>
      <c r="D62" s="87">
        <v>2000</v>
      </c>
      <c r="E62" s="87"/>
      <c r="F62" s="87"/>
      <c r="G62" s="87"/>
      <c r="H62" s="55"/>
      <c r="I62" s="87"/>
      <c r="J62" s="87"/>
      <c r="K62" s="87"/>
      <c r="L62" s="87"/>
      <c r="M62" s="87"/>
      <c r="N62" s="119">
        <f t="shared" si="13"/>
        <v>2000</v>
      </c>
      <c r="O62" s="50">
        <f t="shared" si="1"/>
        <v>2000</v>
      </c>
    </row>
    <row r="63" spans="1:15" s="89" customFormat="1" ht="48.75" customHeight="1">
      <c r="A63" s="112" t="s">
        <v>87</v>
      </c>
      <c r="B63" s="113" t="s">
        <v>88</v>
      </c>
      <c r="C63" s="93"/>
      <c r="D63" s="96"/>
      <c r="E63" s="96"/>
      <c r="F63" s="96"/>
      <c r="G63" s="96"/>
      <c r="H63" s="93">
        <f>I63+L63</f>
        <v>934000</v>
      </c>
      <c r="I63" s="96">
        <f>I64</f>
        <v>0</v>
      </c>
      <c r="J63" s="96">
        <f>J64</f>
        <v>0</v>
      </c>
      <c r="K63" s="96">
        <f>K64</f>
        <v>0</v>
      </c>
      <c r="L63" s="92">
        <f>L64</f>
        <v>934000</v>
      </c>
      <c r="M63" s="92">
        <f>M64</f>
        <v>934000</v>
      </c>
      <c r="N63" s="116">
        <f t="shared" si="13"/>
        <v>934000</v>
      </c>
      <c r="O63" s="50">
        <f t="shared" si="1"/>
        <v>934000</v>
      </c>
    </row>
    <row r="64" spans="1:15" s="89" customFormat="1" ht="19.5" customHeight="1">
      <c r="A64" s="109">
        <v>150101</v>
      </c>
      <c r="B64" s="110" t="s">
        <v>83</v>
      </c>
      <c r="C64" s="94">
        <f>D64+G64</f>
        <v>0</v>
      </c>
      <c r="D64" s="87"/>
      <c r="E64" s="87"/>
      <c r="F64" s="87"/>
      <c r="G64" s="87"/>
      <c r="H64" s="55">
        <f>I64+L64</f>
        <v>934000</v>
      </c>
      <c r="I64" s="87"/>
      <c r="J64" s="87"/>
      <c r="K64" s="87"/>
      <c r="L64" s="87">
        <f>L65</f>
        <v>934000</v>
      </c>
      <c r="M64" s="87">
        <f>M65</f>
        <v>934000</v>
      </c>
      <c r="N64" s="117">
        <f t="shared" si="13"/>
        <v>934000</v>
      </c>
      <c r="O64" s="50">
        <f t="shared" si="1"/>
        <v>934000</v>
      </c>
    </row>
    <row r="65" spans="1:15" s="89" customFormat="1" ht="33" customHeight="1">
      <c r="A65" s="65" t="s">
        <v>27</v>
      </c>
      <c r="B65" s="111" t="s">
        <v>84</v>
      </c>
      <c r="C65" s="94">
        <f>D65+G65</f>
        <v>0</v>
      </c>
      <c r="D65" s="87"/>
      <c r="E65" s="87"/>
      <c r="F65" s="87"/>
      <c r="G65" s="87"/>
      <c r="H65" s="55">
        <f>I65+L65</f>
        <v>934000</v>
      </c>
      <c r="I65" s="87"/>
      <c r="J65" s="87"/>
      <c r="K65" s="87"/>
      <c r="L65" s="87">
        <v>934000</v>
      </c>
      <c r="M65" s="87">
        <v>934000</v>
      </c>
      <c r="N65" s="117">
        <f t="shared" si="13"/>
        <v>934000</v>
      </c>
      <c r="O65" s="50">
        <f t="shared" si="1"/>
        <v>934000</v>
      </c>
    </row>
    <row r="66" spans="1:15" s="89" customFormat="1" ht="33" customHeight="1">
      <c r="A66" s="112" t="s">
        <v>37</v>
      </c>
      <c r="B66" s="114" t="s">
        <v>38</v>
      </c>
      <c r="C66" s="93">
        <f>D66+G66</f>
        <v>934000</v>
      </c>
      <c r="D66" s="96">
        <f>D67</f>
        <v>0</v>
      </c>
      <c r="E66" s="96">
        <f aca="true" t="shared" si="17" ref="E66:M66">E67</f>
        <v>0</v>
      </c>
      <c r="F66" s="96">
        <f t="shared" si="17"/>
        <v>0</v>
      </c>
      <c r="G66" s="92">
        <f t="shared" si="17"/>
        <v>934000</v>
      </c>
      <c r="H66" s="96">
        <f t="shared" si="17"/>
        <v>0</v>
      </c>
      <c r="I66" s="96">
        <f t="shared" si="17"/>
        <v>0</v>
      </c>
      <c r="J66" s="96">
        <f t="shared" si="17"/>
        <v>0</v>
      </c>
      <c r="K66" s="96">
        <f t="shared" si="17"/>
        <v>0</v>
      </c>
      <c r="L66" s="96">
        <f t="shared" si="17"/>
        <v>0</v>
      </c>
      <c r="M66" s="96">
        <f t="shared" si="17"/>
        <v>0</v>
      </c>
      <c r="N66" s="116">
        <f t="shared" si="13"/>
        <v>934000</v>
      </c>
      <c r="O66" s="50">
        <f t="shared" si="1"/>
        <v>934000</v>
      </c>
    </row>
    <row r="67" spans="1:15" s="89" customFormat="1" ht="66.75" customHeight="1">
      <c r="A67" s="65" t="s">
        <v>85</v>
      </c>
      <c r="B67" s="111" t="s">
        <v>86</v>
      </c>
      <c r="C67" s="94">
        <f>D67+G67</f>
        <v>934000</v>
      </c>
      <c r="D67" s="87">
        <f>D68</f>
        <v>0</v>
      </c>
      <c r="E67" s="87">
        <f>E68</f>
        <v>0</v>
      </c>
      <c r="F67" s="87">
        <f>F68</f>
        <v>0</v>
      </c>
      <c r="G67" s="87">
        <f>G68</f>
        <v>934000</v>
      </c>
      <c r="H67" s="55"/>
      <c r="I67" s="87"/>
      <c r="J67" s="87"/>
      <c r="K67" s="87"/>
      <c r="L67" s="87"/>
      <c r="M67" s="87"/>
      <c r="N67" s="117">
        <f t="shared" si="13"/>
        <v>934000</v>
      </c>
      <c r="O67" s="50">
        <f t="shared" si="1"/>
        <v>934000</v>
      </c>
    </row>
    <row r="68" spans="1:15" s="89" customFormat="1" ht="31.5" customHeight="1">
      <c r="A68" s="65" t="s">
        <v>27</v>
      </c>
      <c r="B68" s="111" t="s">
        <v>84</v>
      </c>
      <c r="C68" s="94">
        <f>D68+G68</f>
        <v>934000</v>
      </c>
      <c r="D68" s="87"/>
      <c r="E68" s="87"/>
      <c r="F68" s="87"/>
      <c r="G68" s="87">
        <v>934000</v>
      </c>
      <c r="H68" s="55"/>
      <c r="I68" s="87"/>
      <c r="J68" s="87"/>
      <c r="K68" s="87"/>
      <c r="L68" s="87"/>
      <c r="M68" s="87"/>
      <c r="N68" s="117">
        <f t="shared" si="13"/>
        <v>934000</v>
      </c>
      <c r="O68" s="50">
        <f t="shared" si="1"/>
        <v>934000</v>
      </c>
    </row>
    <row r="69" spans="1:15" s="40" customFormat="1" ht="33.75" customHeight="1">
      <c r="A69" s="112" t="s">
        <v>75</v>
      </c>
      <c r="B69" s="97" t="s">
        <v>76</v>
      </c>
      <c r="C69" s="93">
        <v>-50000</v>
      </c>
      <c r="D69" s="98"/>
      <c r="E69" s="93"/>
      <c r="F69" s="93"/>
      <c r="G69" s="98"/>
      <c r="H69" s="93"/>
      <c r="I69" s="98"/>
      <c r="J69" s="93"/>
      <c r="K69" s="93"/>
      <c r="L69" s="93"/>
      <c r="M69" s="93"/>
      <c r="N69" s="120">
        <f t="shared" si="13"/>
        <v>-50000</v>
      </c>
      <c r="O69" s="50">
        <f t="shared" si="1"/>
        <v>-50000</v>
      </c>
    </row>
    <row r="70" spans="1:15" s="40" customFormat="1" ht="19.5">
      <c r="A70" s="103"/>
      <c r="B70" s="104" t="s">
        <v>15</v>
      </c>
      <c r="C70" s="105">
        <f>C7+C19+C39+C44+C48+C51+C59+C63+C66+C69</f>
        <v>12881829</v>
      </c>
      <c r="D70" s="105">
        <f aca="true" t="shared" si="18" ref="D70:N70">D7+D19+D39+D44+D48+D51+D59+D63+D66+D69</f>
        <v>12248829</v>
      </c>
      <c r="E70" s="105">
        <f t="shared" si="18"/>
        <v>2537602</v>
      </c>
      <c r="F70" s="105">
        <f t="shared" si="18"/>
        <v>7981608</v>
      </c>
      <c r="G70" s="105">
        <f t="shared" si="18"/>
        <v>683000</v>
      </c>
      <c r="H70" s="105">
        <f t="shared" si="18"/>
        <v>934000</v>
      </c>
      <c r="I70" s="105">
        <f t="shared" si="18"/>
        <v>0</v>
      </c>
      <c r="J70" s="105">
        <f t="shared" si="18"/>
        <v>0</v>
      </c>
      <c r="K70" s="105">
        <f t="shared" si="18"/>
        <v>0</v>
      </c>
      <c r="L70" s="105">
        <f t="shared" si="18"/>
        <v>934000</v>
      </c>
      <c r="M70" s="105">
        <f t="shared" si="18"/>
        <v>934000</v>
      </c>
      <c r="N70" s="105">
        <f t="shared" si="18"/>
        <v>13815829</v>
      </c>
      <c r="O70" s="50">
        <f t="shared" si="1"/>
        <v>13815829</v>
      </c>
    </row>
    <row r="71" spans="1:15" s="89" customFormat="1" ht="18" customHeight="1">
      <c r="A71" s="103"/>
      <c r="B71" s="104" t="s">
        <v>33</v>
      </c>
      <c r="C71" s="105">
        <f aca="true" t="shared" si="19" ref="C71:C77">D71+G71</f>
        <v>114234871</v>
      </c>
      <c r="D71" s="102">
        <f aca="true" t="shared" si="20" ref="D71:M71">D74+D72</f>
        <v>114234871</v>
      </c>
      <c r="E71" s="102">
        <f t="shared" si="20"/>
        <v>0</v>
      </c>
      <c r="F71" s="102">
        <f t="shared" si="20"/>
        <v>0</v>
      </c>
      <c r="G71" s="102">
        <f t="shared" si="20"/>
        <v>0</v>
      </c>
      <c r="H71" s="102">
        <f t="shared" si="20"/>
        <v>0</v>
      </c>
      <c r="I71" s="102">
        <f t="shared" si="20"/>
        <v>0</v>
      </c>
      <c r="J71" s="102">
        <f t="shared" si="20"/>
        <v>0</v>
      </c>
      <c r="K71" s="102">
        <f t="shared" si="20"/>
        <v>0</v>
      </c>
      <c r="L71" s="102">
        <f t="shared" si="20"/>
        <v>0</v>
      </c>
      <c r="M71" s="102">
        <f t="shared" si="20"/>
        <v>0</v>
      </c>
      <c r="N71" s="121">
        <f aca="true" t="shared" si="21" ref="N71:N77">C71+H71</f>
        <v>114234871</v>
      </c>
      <c r="O71" s="50">
        <f t="shared" si="1"/>
        <v>114234871</v>
      </c>
    </row>
    <row r="72" spans="1:15" ht="48.75" customHeight="1">
      <c r="A72" s="112" t="s">
        <v>16</v>
      </c>
      <c r="B72" s="88" t="s">
        <v>28</v>
      </c>
      <c r="C72" s="99">
        <f t="shared" si="19"/>
        <v>99814800</v>
      </c>
      <c r="D72" s="93">
        <f>D73</f>
        <v>99814800</v>
      </c>
      <c r="E72" s="93">
        <f aca="true" t="shared" si="22" ref="E72:M72">E73</f>
        <v>0</v>
      </c>
      <c r="F72" s="93">
        <f t="shared" si="22"/>
        <v>0</v>
      </c>
      <c r="G72" s="93">
        <f t="shared" si="22"/>
        <v>0</v>
      </c>
      <c r="H72" s="93">
        <f t="shared" si="22"/>
        <v>0</v>
      </c>
      <c r="I72" s="93">
        <f t="shared" si="22"/>
        <v>0</v>
      </c>
      <c r="J72" s="93">
        <f t="shared" si="22"/>
        <v>0</v>
      </c>
      <c r="K72" s="93">
        <f t="shared" si="22"/>
        <v>0</v>
      </c>
      <c r="L72" s="93">
        <f t="shared" si="22"/>
        <v>0</v>
      </c>
      <c r="M72" s="93">
        <f t="shared" si="22"/>
        <v>0</v>
      </c>
      <c r="N72" s="120">
        <f t="shared" si="21"/>
        <v>99814800</v>
      </c>
      <c r="O72" s="50">
        <f t="shared" si="1"/>
        <v>99814800</v>
      </c>
    </row>
    <row r="73" spans="1:15" s="8" customFormat="1" ht="110.25" customHeight="1">
      <c r="A73" s="65">
        <v>250326</v>
      </c>
      <c r="B73" s="131" t="s">
        <v>94</v>
      </c>
      <c r="C73" s="86">
        <f t="shared" si="19"/>
        <v>99814800</v>
      </c>
      <c r="D73" s="90">
        <v>99814800</v>
      </c>
      <c r="E73" s="126"/>
      <c r="F73" s="126"/>
      <c r="G73" s="126"/>
      <c r="H73" s="126">
        <f>I73+L73</f>
        <v>0</v>
      </c>
      <c r="I73" s="90"/>
      <c r="J73" s="53"/>
      <c r="K73" s="126"/>
      <c r="L73" s="90"/>
      <c r="M73" s="53"/>
      <c r="N73" s="122">
        <f t="shared" si="21"/>
        <v>99814800</v>
      </c>
      <c r="O73" s="50">
        <f t="shared" si="1"/>
        <v>99814800</v>
      </c>
    </row>
    <row r="74" spans="1:15" s="89" customFormat="1" ht="32.25" customHeight="1">
      <c r="A74" s="112" t="s">
        <v>37</v>
      </c>
      <c r="B74" s="88" t="s">
        <v>38</v>
      </c>
      <c r="C74" s="99">
        <f t="shared" si="19"/>
        <v>14420071</v>
      </c>
      <c r="D74" s="93">
        <f>D75+D76+D77</f>
        <v>14420071</v>
      </c>
      <c r="E74" s="93">
        <f aca="true" t="shared" si="23" ref="E74:M74">E75+E76+E77</f>
        <v>0</v>
      </c>
      <c r="F74" s="93">
        <f t="shared" si="23"/>
        <v>0</v>
      </c>
      <c r="G74" s="93">
        <f t="shared" si="23"/>
        <v>0</v>
      </c>
      <c r="H74" s="93">
        <f t="shared" si="23"/>
        <v>0</v>
      </c>
      <c r="I74" s="93">
        <f t="shared" si="23"/>
        <v>0</v>
      </c>
      <c r="J74" s="93">
        <f t="shared" si="23"/>
        <v>0</v>
      </c>
      <c r="K74" s="93">
        <f t="shared" si="23"/>
        <v>0</v>
      </c>
      <c r="L74" s="93">
        <f t="shared" si="23"/>
        <v>0</v>
      </c>
      <c r="M74" s="93">
        <f t="shared" si="23"/>
        <v>0</v>
      </c>
      <c r="N74" s="120">
        <f t="shared" si="21"/>
        <v>14420071</v>
      </c>
      <c r="O74" s="50">
        <f t="shared" si="1"/>
        <v>14420071</v>
      </c>
    </row>
    <row r="75" spans="1:15" s="89" customFormat="1" ht="64.5" customHeight="1">
      <c r="A75" s="109" t="s">
        <v>89</v>
      </c>
      <c r="B75" s="127" t="s">
        <v>90</v>
      </c>
      <c r="C75" s="86">
        <f t="shared" si="19"/>
        <v>38218771</v>
      </c>
      <c r="D75" s="90">
        <v>38218771</v>
      </c>
      <c r="E75" s="53"/>
      <c r="F75" s="53"/>
      <c r="G75" s="53"/>
      <c r="H75" s="53"/>
      <c r="I75" s="53"/>
      <c r="J75" s="53"/>
      <c r="K75" s="53"/>
      <c r="L75" s="53"/>
      <c r="M75" s="53"/>
      <c r="N75" s="122">
        <f t="shared" si="21"/>
        <v>38218771</v>
      </c>
      <c r="O75" s="50">
        <f t="shared" si="1"/>
        <v>38218771</v>
      </c>
    </row>
    <row r="76" spans="1:15" s="89" customFormat="1" ht="141.75" customHeight="1">
      <c r="A76" s="124">
        <v>250328</v>
      </c>
      <c r="B76" s="129" t="s">
        <v>91</v>
      </c>
      <c r="C76" s="86">
        <f t="shared" si="19"/>
        <v>-15562400</v>
      </c>
      <c r="D76" s="90">
        <v>-15562400</v>
      </c>
      <c r="E76" s="53"/>
      <c r="F76" s="53"/>
      <c r="G76" s="53"/>
      <c r="H76" s="53"/>
      <c r="I76" s="53"/>
      <c r="J76" s="53"/>
      <c r="K76" s="53"/>
      <c r="L76" s="53"/>
      <c r="M76" s="53"/>
      <c r="N76" s="122">
        <f t="shared" si="21"/>
        <v>-15562400</v>
      </c>
      <c r="O76" s="50">
        <f t="shared" si="1"/>
        <v>-15562400</v>
      </c>
    </row>
    <row r="77" spans="1:15" s="89" customFormat="1" ht="95.25" customHeight="1">
      <c r="A77" s="65" t="s">
        <v>92</v>
      </c>
      <c r="B77" s="129" t="s">
        <v>93</v>
      </c>
      <c r="C77" s="86">
        <f t="shared" si="19"/>
        <v>-8236300</v>
      </c>
      <c r="D77" s="90">
        <v>-8236300</v>
      </c>
      <c r="E77" s="53"/>
      <c r="F77" s="53"/>
      <c r="G77" s="53"/>
      <c r="H77" s="53"/>
      <c r="I77" s="53"/>
      <c r="J77" s="53"/>
      <c r="K77" s="53"/>
      <c r="L77" s="53"/>
      <c r="M77" s="53"/>
      <c r="N77" s="122">
        <f t="shared" si="21"/>
        <v>-8236300</v>
      </c>
      <c r="O77" s="50">
        <f t="shared" si="1"/>
        <v>-8236300</v>
      </c>
    </row>
    <row r="78" spans="1:15" s="89" customFormat="1" ht="22.5" customHeight="1" thickBot="1">
      <c r="A78" s="106"/>
      <c r="B78" s="107" t="s">
        <v>35</v>
      </c>
      <c r="C78" s="108">
        <f>C70+C71</f>
        <v>127116700</v>
      </c>
      <c r="D78" s="108">
        <f>D70+D71</f>
        <v>126483700</v>
      </c>
      <c r="E78" s="108">
        <f aca="true" t="shared" si="24" ref="E78:N78">E70+E71</f>
        <v>2537602</v>
      </c>
      <c r="F78" s="108">
        <f t="shared" si="24"/>
        <v>7981608</v>
      </c>
      <c r="G78" s="108">
        <f t="shared" si="24"/>
        <v>683000</v>
      </c>
      <c r="H78" s="108">
        <f t="shared" si="24"/>
        <v>934000</v>
      </c>
      <c r="I78" s="108">
        <f t="shared" si="24"/>
        <v>0</v>
      </c>
      <c r="J78" s="108">
        <f t="shared" si="24"/>
        <v>0</v>
      </c>
      <c r="K78" s="108">
        <f t="shared" si="24"/>
        <v>0</v>
      </c>
      <c r="L78" s="108">
        <f t="shared" si="24"/>
        <v>934000</v>
      </c>
      <c r="M78" s="108">
        <f t="shared" si="24"/>
        <v>934000</v>
      </c>
      <c r="N78" s="123">
        <f t="shared" si="24"/>
        <v>128050700</v>
      </c>
      <c r="O78" s="50">
        <f t="shared" si="1"/>
        <v>128050700</v>
      </c>
    </row>
    <row r="79" spans="1:15" ht="186.75" customHeight="1">
      <c r="A79" s="15"/>
      <c r="B79" s="18"/>
      <c r="C79" s="4"/>
      <c r="D79" s="2"/>
      <c r="E79" s="2"/>
      <c r="F79" s="2"/>
      <c r="G79" s="2"/>
      <c r="H79" s="6"/>
      <c r="I79" s="2"/>
      <c r="J79" s="2"/>
      <c r="K79" s="19"/>
      <c r="L79" s="2"/>
      <c r="M79" s="2"/>
      <c r="N79" s="43"/>
      <c r="O79" s="50">
        <f>C79+H79</f>
        <v>0</v>
      </c>
    </row>
    <row r="80" spans="1:15" ht="37.5" customHeight="1">
      <c r="A80" s="16"/>
      <c r="B80" s="144" t="s">
        <v>9</v>
      </c>
      <c r="C80" s="144"/>
      <c r="D80" s="144"/>
      <c r="E80" s="25"/>
      <c r="G80" s="29"/>
      <c r="H80" s="30"/>
      <c r="I80" s="29"/>
      <c r="J80" s="29"/>
      <c r="K80" s="154" t="s">
        <v>29</v>
      </c>
      <c r="L80" s="154"/>
      <c r="M80" s="2"/>
      <c r="N80" s="4"/>
      <c r="O80" s="50"/>
    </row>
    <row r="81" spans="1:15" ht="15.75">
      <c r="A81" s="3"/>
      <c r="C81" s="4"/>
      <c r="D81" s="2"/>
      <c r="E81" s="2"/>
      <c r="F81" s="2"/>
      <c r="G81" s="2"/>
      <c r="H81" s="6"/>
      <c r="I81" s="2"/>
      <c r="J81" s="2"/>
      <c r="K81" s="2"/>
      <c r="L81" s="2"/>
      <c r="M81" s="2"/>
      <c r="N81" s="4"/>
      <c r="O81" s="50"/>
    </row>
    <row r="82" spans="1:15" ht="15.75">
      <c r="A82" s="15"/>
      <c r="O82" s="50"/>
    </row>
    <row r="83" spans="1:15" ht="15.75">
      <c r="A83" s="15"/>
      <c r="C83" s="34"/>
      <c r="F83" s="81"/>
      <c r="O83" s="50"/>
    </row>
    <row r="84" spans="1:15" ht="15.75">
      <c r="A84" s="15"/>
      <c r="B84" s="12" t="s">
        <v>18</v>
      </c>
      <c r="C84" s="42">
        <f>C70-'додаток 2'!C24</f>
        <v>0</v>
      </c>
      <c r="D84" s="42">
        <f>D70-'додаток 2'!D24</f>
        <v>0</v>
      </c>
      <c r="E84" s="42">
        <f>E70-'додаток 2'!E24</f>
        <v>0</v>
      </c>
      <c r="F84" s="42">
        <f>F70-'додаток 2'!F24</f>
        <v>0</v>
      </c>
      <c r="G84" s="42">
        <f>G70-'додаток 2'!G24</f>
        <v>0</v>
      </c>
      <c r="H84" s="42">
        <f>H70-'додаток 2'!H24</f>
        <v>0</v>
      </c>
      <c r="I84" s="42">
        <f>I70-'додаток 2'!I24</f>
        <v>0</v>
      </c>
      <c r="J84" s="42">
        <f>J70-'додаток 2'!J24</f>
        <v>0</v>
      </c>
      <c r="K84" s="42">
        <f>K70-'додаток 2'!K24</f>
        <v>0</v>
      </c>
      <c r="L84" s="42">
        <f>L70-'додаток 2'!L24</f>
        <v>0</v>
      </c>
      <c r="M84" s="42">
        <f>M70-'додаток 2'!M24</f>
        <v>0</v>
      </c>
      <c r="N84" s="42">
        <f>N70-'додаток 2'!N24</f>
        <v>0</v>
      </c>
      <c r="O84" s="50"/>
    </row>
    <row r="85" spans="1:15" ht="15.75">
      <c r="A85" s="15"/>
      <c r="B85" s="12" t="s">
        <v>34</v>
      </c>
      <c r="C85" s="34">
        <f>C78-'додаток 2'!C30</f>
        <v>0</v>
      </c>
      <c r="D85" s="34">
        <f>D78-'додаток 2'!D30</f>
        <v>0</v>
      </c>
      <c r="E85" s="34">
        <f>E78-'додаток 2'!E30</f>
        <v>0</v>
      </c>
      <c r="F85" s="34">
        <f>F78-'додаток 2'!F30</f>
        <v>0</v>
      </c>
      <c r="G85" s="34">
        <f>G78-'додаток 2'!G30</f>
        <v>0</v>
      </c>
      <c r="H85" s="34">
        <f>H78-'додаток 2'!H30</f>
        <v>0</v>
      </c>
      <c r="I85" s="34">
        <f>I78-'додаток 2'!I30</f>
        <v>0</v>
      </c>
      <c r="J85" s="34">
        <f>J78-'додаток 2'!J30</f>
        <v>0</v>
      </c>
      <c r="K85" s="34">
        <f>K78-'додаток 2'!K30</f>
        <v>0</v>
      </c>
      <c r="L85" s="34">
        <f>L78-'додаток 2'!L30</f>
        <v>0</v>
      </c>
      <c r="M85" s="34">
        <f>M78-'додаток 2'!M30</f>
        <v>0</v>
      </c>
      <c r="N85" s="34">
        <f>N78-'додаток 2'!N30</f>
        <v>0</v>
      </c>
      <c r="O85" s="50"/>
    </row>
    <row r="86" spans="1:15" ht="15.75">
      <c r="A86" s="15"/>
      <c r="B86" s="12" t="s">
        <v>74</v>
      </c>
      <c r="C86" s="42">
        <f>C78-'[1]додаток 1уточ.'!$C$23</f>
        <v>0</v>
      </c>
      <c r="D86" s="42"/>
      <c r="E86" s="42"/>
      <c r="F86" s="42"/>
      <c r="G86" s="42"/>
      <c r="H86" s="45">
        <f>H78-'[1]додаток 1уточ.'!$D$23</f>
        <v>0</v>
      </c>
      <c r="I86" s="42"/>
      <c r="J86" s="42"/>
      <c r="K86" s="42"/>
      <c r="L86" s="42"/>
      <c r="M86" s="42"/>
      <c r="N86" s="42">
        <f>N78-'[1]додаток 1уточ.'!$F$23</f>
        <v>0</v>
      </c>
      <c r="O86" s="50"/>
    </row>
    <row r="87" spans="1:15" ht="15.75">
      <c r="A87" s="15"/>
      <c r="C87" s="42"/>
      <c r="D87" s="42"/>
      <c r="E87" s="42"/>
      <c r="F87" s="42"/>
      <c r="G87" s="42"/>
      <c r="H87" s="45"/>
      <c r="I87" s="42"/>
      <c r="J87" s="42"/>
      <c r="K87" s="42"/>
      <c r="L87" s="42"/>
      <c r="M87" s="42"/>
      <c r="N87" s="42"/>
      <c r="O87" s="50"/>
    </row>
    <row r="88" spans="1:15" ht="15.75">
      <c r="A88" s="15"/>
      <c r="O88" s="50"/>
    </row>
    <row r="89" spans="1:15" ht="15.75">
      <c r="A89" s="15"/>
      <c r="O89" s="50"/>
    </row>
    <row r="90" spans="1:15" ht="15.75">
      <c r="A90" s="15"/>
      <c r="C90" s="42"/>
      <c r="O90" s="50"/>
    </row>
    <row r="91" spans="1:15" ht="15.75">
      <c r="A91" s="15"/>
      <c r="O91" s="50"/>
    </row>
    <row r="92" spans="1:15" ht="15.75">
      <c r="A92" s="15"/>
      <c r="O92" s="50"/>
    </row>
    <row r="93" spans="1:15" ht="15.75">
      <c r="A93" s="15"/>
      <c r="O93" s="50"/>
    </row>
    <row r="94" spans="1:15" ht="15.75">
      <c r="A94" s="15"/>
      <c r="C94" s="42"/>
      <c r="H94" s="46"/>
      <c r="O94" s="50"/>
    </row>
    <row r="95" spans="1:15" ht="15.75">
      <c r="A95" s="15"/>
      <c r="O95" s="50"/>
    </row>
    <row r="96" spans="1:15" ht="15.75">
      <c r="A96" s="15"/>
      <c r="C96" s="1">
        <f>C94-C93-C95</f>
        <v>0</v>
      </c>
      <c r="D96" s="1">
        <f aca="true" t="shared" si="25" ref="D96:N96">D94-D93-D95</f>
        <v>0</v>
      </c>
      <c r="E96" s="1">
        <f t="shared" si="25"/>
        <v>0</v>
      </c>
      <c r="F96" s="1">
        <f t="shared" si="25"/>
        <v>0</v>
      </c>
      <c r="G96" s="1">
        <f t="shared" si="25"/>
        <v>0</v>
      </c>
      <c r="H96" s="1">
        <f t="shared" si="25"/>
        <v>0</v>
      </c>
      <c r="I96" s="1">
        <f t="shared" si="25"/>
        <v>0</v>
      </c>
      <c r="J96" s="1">
        <f t="shared" si="25"/>
        <v>0</v>
      </c>
      <c r="K96" s="1">
        <f t="shared" si="25"/>
        <v>0</v>
      </c>
      <c r="L96" s="1">
        <f t="shared" si="25"/>
        <v>0</v>
      </c>
      <c r="M96" s="1">
        <f t="shared" si="25"/>
        <v>0</v>
      </c>
      <c r="N96" s="1">
        <f t="shared" si="25"/>
        <v>0</v>
      </c>
      <c r="O96" s="50">
        <f>C96+H96</f>
        <v>0</v>
      </c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</sheetData>
  <mergeCells count="16">
    <mergeCell ref="A4:A5"/>
    <mergeCell ref="K80:L80"/>
    <mergeCell ref="N3:N5"/>
    <mergeCell ref="C4:C5"/>
    <mergeCell ref="E4:F4"/>
    <mergeCell ref="D4:D5"/>
    <mergeCell ref="G4:G5"/>
    <mergeCell ref="H4:H5"/>
    <mergeCell ref="I4:I5"/>
    <mergeCell ref="J4:K4"/>
    <mergeCell ref="B80:D80"/>
    <mergeCell ref="C3:G3"/>
    <mergeCell ref="H3:M3"/>
    <mergeCell ref="M4:M5"/>
    <mergeCell ref="B4:B5"/>
    <mergeCell ref="L4:L5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5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Zeros="0" view="pageBreakPreview" zoomScaleSheetLayoutView="100" workbookViewId="0" topLeftCell="A7">
      <pane xSplit="2" ySplit="4" topLeftCell="C14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F13" sqref="F13"/>
    </sheetView>
  </sheetViews>
  <sheetFormatPr defaultColWidth="9.33203125" defaultRowHeight="12.75"/>
  <cols>
    <col min="1" max="1" width="10" style="9" customWidth="1"/>
    <col min="2" max="2" width="40.83203125" style="60" customWidth="1"/>
    <col min="3" max="3" width="20.83203125" style="10" customWidth="1"/>
    <col min="4" max="4" width="20.83203125" style="7" customWidth="1"/>
    <col min="5" max="5" width="17.83203125" style="7" customWidth="1"/>
    <col min="6" max="6" width="16.16015625" style="7" customWidth="1"/>
    <col min="7" max="7" width="16.5" style="7" customWidth="1"/>
    <col min="8" max="8" width="18" style="10" customWidth="1"/>
    <col min="9" max="9" width="17.5" style="7" customWidth="1"/>
    <col min="10" max="10" width="13.5" style="7" customWidth="1"/>
    <col min="11" max="11" width="14.5" style="7" customWidth="1"/>
    <col min="12" max="12" width="16" style="7" customWidth="1"/>
    <col min="13" max="13" width="16.5" style="7" customWidth="1"/>
    <col min="14" max="14" width="21.66015625" style="10" customWidth="1"/>
    <col min="15" max="15" width="19.16015625" style="7" customWidth="1"/>
    <col min="16" max="16384" width="9.33203125" style="7" customWidth="1"/>
  </cols>
  <sheetData>
    <row r="1" ht="12.75">
      <c r="M1" s="77" t="s">
        <v>36</v>
      </c>
    </row>
    <row r="2" ht="12.75">
      <c r="M2" s="77" t="s">
        <v>30</v>
      </c>
    </row>
    <row r="3" ht="12.75">
      <c r="M3" s="77" t="s">
        <v>31</v>
      </c>
    </row>
    <row r="4" ht="12.75">
      <c r="M4" s="10"/>
    </row>
    <row r="5" spans="1:14" ht="24.75" customHeight="1">
      <c r="A5" s="159" t="s">
        <v>32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24" customHeight="1">
      <c r="A6" s="159" t="s">
        <v>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ht="15.75" thickBot="1">
      <c r="N7" s="35" t="s">
        <v>11</v>
      </c>
    </row>
    <row r="8" spans="1:14" ht="22.5" customHeight="1" thickBot="1">
      <c r="A8" s="149" t="s">
        <v>10</v>
      </c>
      <c r="B8" s="163" t="s">
        <v>20</v>
      </c>
      <c r="C8" s="158" t="s">
        <v>3</v>
      </c>
      <c r="D8" s="158"/>
      <c r="E8" s="158"/>
      <c r="F8" s="158"/>
      <c r="G8" s="158"/>
      <c r="H8" s="158" t="s">
        <v>5</v>
      </c>
      <c r="I8" s="158"/>
      <c r="J8" s="158"/>
      <c r="K8" s="158"/>
      <c r="L8" s="158"/>
      <c r="M8" s="158"/>
      <c r="N8" s="160" t="s">
        <v>2</v>
      </c>
    </row>
    <row r="9" spans="1:14" ht="16.5" customHeight="1" thickBot="1">
      <c r="A9" s="162"/>
      <c r="B9" s="164"/>
      <c r="C9" s="158" t="s">
        <v>4</v>
      </c>
      <c r="D9" s="153" t="s">
        <v>21</v>
      </c>
      <c r="E9" s="158" t="s">
        <v>6</v>
      </c>
      <c r="F9" s="158"/>
      <c r="G9" s="153" t="s">
        <v>24</v>
      </c>
      <c r="H9" s="158" t="s">
        <v>4</v>
      </c>
      <c r="I9" s="153" t="s">
        <v>21</v>
      </c>
      <c r="J9" s="158" t="s">
        <v>6</v>
      </c>
      <c r="K9" s="158"/>
      <c r="L9" s="153" t="s">
        <v>24</v>
      </c>
      <c r="M9" s="153" t="s">
        <v>25</v>
      </c>
      <c r="N9" s="160"/>
    </row>
    <row r="10" spans="1:14" ht="48.75" customHeight="1" thickBot="1">
      <c r="A10" s="162"/>
      <c r="B10" s="165"/>
      <c r="C10" s="158"/>
      <c r="D10" s="153"/>
      <c r="E10" s="57" t="s">
        <v>22</v>
      </c>
      <c r="F10" s="57" t="s">
        <v>23</v>
      </c>
      <c r="G10" s="153"/>
      <c r="H10" s="158"/>
      <c r="I10" s="153"/>
      <c r="J10" s="57" t="s">
        <v>22</v>
      </c>
      <c r="K10" s="57" t="s">
        <v>23</v>
      </c>
      <c r="L10" s="153"/>
      <c r="M10" s="153"/>
      <c r="N10" s="161"/>
    </row>
    <row r="11" spans="1:15" s="20" customFormat="1" ht="13.5" customHeight="1">
      <c r="A11" s="73">
        <v>1</v>
      </c>
      <c r="B11" s="71">
        <v>2</v>
      </c>
      <c r="C11" s="71">
        <v>3</v>
      </c>
      <c r="D11" s="70">
        <v>4</v>
      </c>
      <c r="E11" s="70">
        <v>5</v>
      </c>
      <c r="F11" s="70">
        <v>6</v>
      </c>
      <c r="G11" s="70">
        <v>7</v>
      </c>
      <c r="H11" s="71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2" t="s">
        <v>26</v>
      </c>
      <c r="O11" s="59"/>
    </row>
    <row r="12" spans="1:15" s="31" customFormat="1" ht="15.75">
      <c r="A12" s="63" t="s">
        <v>51</v>
      </c>
      <c r="B12" s="64" t="s">
        <v>52</v>
      </c>
      <c r="C12" s="51">
        <f aca="true" t="shared" si="0" ref="C12:C19">D12+G12</f>
        <v>2275526</v>
      </c>
      <c r="D12" s="51">
        <f>'додаток 3'!D7+'додаток 3'!D20-'додаток 3'!D18</f>
        <v>2275526</v>
      </c>
      <c r="E12" s="51">
        <f>'додаток 3'!E7+'додаток 3'!E20-'додаток 3'!E18</f>
        <v>24231</v>
      </c>
      <c r="F12" s="51">
        <f>'додаток 3'!F7+'додаток 3'!F20-'додаток 3'!F18</f>
        <v>1959826</v>
      </c>
      <c r="G12" s="51">
        <f>'додаток 3'!G7+'додаток 3'!G20-'додаток 3'!G18</f>
        <v>0</v>
      </c>
      <c r="H12" s="51">
        <f>'додаток 3'!H7+'додаток 3'!H20-'додаток 3'!H18</f>
        <v>0</v>
      </c>
      <c r="I12" s="51">
        <f>'додаток 3'!I7+'додаток 3'!I20-'додаток 3'!I18</f>
        <v>0</v>
      </c>
      <c r="J12" s="51">
        <f>'додаток 3'!J7+'додаток 3'!J20-'додаток 3'!J18</f>
        <v>0</v>
      </c>
      <c r="K12" s="51">
        <f>'додаток 3'!K7+'додаток 3'!K20-'додаток 3'!K18</f>
        <v>0</v>
      </c>
      <c r="L12" s="51">
        <f>'додаток 3'!L7+'додаток 3'!L20-'додаток 3'!L18</f>
        <v>0</v>
      </c>
      <c r="M12" s="51">
        <f>'додаток 3'!M7+'додаток 3'!M20-'додаток 3'!M18</f>
        <v>0</v>
      </c>
      <c r="N12" s="52">
        <f aca="true" t="shared" si="1" ref="N12:N19">H12+C12</f>
        <v>2275526</v>
      </c>
      <c r="O12" s="59">
        <f aca="true" t="shared" si="2" ref="O12:O30">C12+H12</f>
        <v>2275526</v>
      </c>
    </row>
    <row r="13" spans="1:15" s="31" customFormat="1" ht="15.75">
      <c r="A13" s="63" t="s">
        <v>53</v>
      </c>
      <c r="B13" s="64" t="s">
        <v>54</v>
      </c>
      <c r="C13" s="51">
        <f t="shared" si="0"/>
        <v>7187000</v>
      </c>
      <c r="D13" s="51">
        <f>'додаток 3'!D19-'додаток 3'!D20-'додаток 3'!D38</f>
        <v>7438000</v>
      </c>
      <c r="E13" s="51">
        <f>'додаток 3'!E19-'додаток 3'!E20-'додаток 3'!E38</f>
        <v>2114800</v>
      </c>
      <c r="F13" s="51">
        <f>'додаток 3'!F19-'додаток 3'!F20-'додаток 3'!F38</f>
        <v>4262500</v>
      </c>
      <c r="G13" s="51">
        <f>'додаток 3'!G19-'додаток 3'!G20-'додаток 3'!G38</f>
        <v>-251000</v>
      </c>
      <c r="H13" s="51">
        <f>'додаток 3'!H19-'додаток 3'!H20-'додаток 3'!H38</f>
        <v>0</v>
      </c>
      <c r="I13" s="51">
        <f>'додаток 3'!I19-'додаток 3'!I20-'додаток 3'!I38</f>
        <v>0</v>
      </c>
      <c r="J13" s="51">
        <f>'додаток 3'!J19-'додаток 3'!J20-'додаток 3'!J38</f>
        <v>0</v>
      </c>
      <c r="K13" s="51">
        <f>'додаток 3'!K19-'додаток 3'!K20-'додаток 3'!K38</f>
        <v>0</v>
      </c>
      <c r="L13" s="51">
        <f>'додаток 3'!L19-'додаток 3'!L20-'додаток 3'!L38</f>
        <v>0</v>
      </c>
      <c r="M13" s="51">
        <f>'додаток 3'!M19-'додаток 3'!M20-'додаток 3'!M38</f>
        <v>0</v>
      </c>
      <c r="N13" s="52">
        <f t="shared" si="1"/>
        <v>7187000</v>
      </c>
      <c r="O13" s="59">
        <f t="shared" si="2"/>
        <v>7187000</v>
      </c>
    </row>
    <row r="14" spans="1:15" s="32" customFormat="1" ht="33" customHeight="1">
      <c r="A14" s="63" t="s">
        <v>1</v>
      </c>
      <c r="B14" s="64" t="s">
        <v>7</v>
      </c>
      <c r="C14" s="51">
        <f t="shared" si="0"/>
        <v>1570300</v>
      </c>
      <c r="D14" s="51">
        <f>'додаток 3'!D39+'додаток 3'!D44+'додаток 3'!D48</f>
        <v>1570300</v>
      </c>
      <c r="E14" s="51">
        <f>'додаток 3'!E39+'додаток 3'!E44+'додаток 3'!E48</f>
        <v>108850</v>
      </c>
      <c r="F14" s="51">
        <f>'додаток 3'!F39+'додаток 3'!F44+'додаток 3'!F48</f>
        <v>1425800</v>
      </c>
      <c r="G14" s="51">
        <f>'додаток 3'!G39+'додаток 3'!G44+'додаток 3'!G48</f>
        <v>0</v>
      </c>
      <c r="H14" s="51">
        <f>'додаток 3'!H39+'додаток 3'!H44+'додаток 3'!H48</f>
        <v>0</v>
      </c>
      <c r="I14" s="51">
        <f>'додаток 3'!I39+'додаток 3'!I44+'додаток 3'!I48</f>
        <v>0</v>
      </c>
      <c r="J14" s="51">
        <f>'додаток 3'!J39+'додаток 3'!J44+'додаток 3'!J48</f>
        <v>0</v>
      </c>
      <c r="K14" s="51">
        <f>'додаток 3'!K39+'додаток 3'!K44+'додаток 3'!K48</f>
        <v>0</v>
      </c>
      <c r="L14" s="51">
        <f>'додаток 3'!L39+'додаток 3'!L44+'додаток 3'!L48</f>
        <v>0</v>
      </c>
      <c r="M14" s="51">
        <f>'додаток 3'!M39+'додаток 3'!M44+'додаток 3'!M48</f>
        <v>0</v>
      </c>
      <c r="N14" s="52">
        <f t="shared" si="1"/>
        <v>1570300</v>
      </c>
      <c r="O14" s="59">
        <f t="shared" si="2"/>
        <v>1570300</v>
      </c>
    </row>
    <row r="15" spans="1:15" s="32" customFormat="1" ht="20.25" customHeight="1">
      <c r="A15" s="63">
        <v>110000</v>
      </c>
      <c r="B15" s="64" t="s">
        <v>160</v>
      </c>
      <c r="C15" s="51">
        <f t="shared" si="0"/>
        <v>926121</v>
      </c>
      <c r="D15" s="51">
        <f>'додаток 3'!D38+'додаток 3'!D51</f>
        <v>926121</v>
      </c>
      <c r="E15" s="51">
        <f>'додаток 3'!E38+'додаток 3'!E51</f>
        <v>289721</v>
      </c>
      <c r="F15" s="51">
        <f>'додаток 3'!F38+'додаток 3'!F51</f>
        <v>318400</v>
      </c>
      <c r="G15" s="51">
        <f>'додаток 3'!G38+'додаток 3'!G51</f>
        <v>0</v>
      </c>
      <c r="H15" s="51">
        <f>'додаток 3'!H38+'додаток 3'!H51</f>
        <v>0</v>
      </c>
      <c r="I15" s="51">
        <f>'додаток 3'!I38+'додаток 3'!I51</f>
        <v>0</v>
      </c>
      <c r="J15" s="51">
        <f>'додаток 3'!J38+'додаток 3'!J51</f>
        <v>0</v>
      </c>
      <c r="K15" s="51">
        <f>'додаток 3'!K38+'додаток 3'!K51</f>
        <v>0</v>
      </c>
      <c r="L15" s="51">
        <f>'додаток 3'!L38+'додаток 3'!L51</f>
        <v>0</v>
      </c>
      <c r="M15" s="51">
        <f>'додаток 3'!M38+'додаток 3'!M51</f>
        <v>0</v>
      </c>
      <c r="N15" s="52">
        <f t="shared" si="1"/>
        <v>926121</v>
      </c>
      <c r="O15" s="59"/>
    </row>
    <row r="16" spans="1:15" s="32" customFormat="1" ht="18.75" customHeight="1">
      <c r="A16" s="63">
        <v>130000</v>
      </c>
      <c r="B16" s="64" t="s">
        <v>159</v>
      </c>
      <c r="C16" s="51">
        <f t="shared" si="0"/>
        <v>38882</v>
      </c>
      <c r="D16" s="51">
        <f>'додаток 3'!D18+'додаток 3'!D59</f>
        <v>38882</v>
      </c>
      <c r="E16" s="51">
        <f>'додаток 3'!E18+'додаток 3'!E59</f>
        <v>0</v>
      </c>
      <c r="F16" s="51">
        <f>'додаток 3'!F18+'додаток 3'!F59</f>
        <v>15082</v>
      </c>
      <c r="G16" s="51">
        <f>'додаток 3'!G18+'додаток 3'!G59</f>
        <v>0</v>
      </c>
      <c r="H16" s="51">
        <f>'додаток 3'!H18+'додаток 3'!H59</f>
        <v>0</v>
      </c>
      <c r="I16" s="51">
        <f>'додаток 3'!I18+'додаток 3'!I59</f>
        <v>0</v>
      </c>
      <c r="J16" s="51">
        <f>'додаток 3'!J18+'додаток 3'!J59</f>
        <v>0</v>
      </c>
      <c r="K16" s="51">
        <f>'додаток 3'!K18+'додаток 3'!K59</f>
        <v>0</v>
      </c>
      <c r="L16" s="51">
        <f>'додаток 3'!L18+'додаток 3'!L59</f>
        <v>0</v>
      </c>
      <c r="M16" s="51">
        <f>'додаток 3'!M18+'додаток 3'!M59</f>
        <v>0</v>
      </c>
      <c r="N16" s="52">
        <f t="shared" si="1"/>
        <v>38882</v>
      </c>
      <c r="O16" s="59"/>
    </row>
    <row r="17" spans="1:15" s="32" customFormat="1" ht="18" customHeight="1">
      <c r="A17" s="63">
        <v>150000</v>
      </c>
      <c r="B17" s="64" t="s">
        <v>82</v>
      </c>
      <c r="C17" s="51">
        <f t="shared" si="0"/>
        <v>0</v>
      </c>
      <c r="D17" s="51">
        <f>D18</f>
        <v>0</v>
      </c>
      <c r="E17" s="51">
        <f aca="true" t="shared" si="3" ref="E17:M17">E18</f>
        <v>0</v>
      </c>
      <c r="F17" s="51">
        <f t="shared" si="3"/>
        <v>0</v>
      </c>
      <c r="G17" s="51">
        <f t="shared" si="3"/>
        <v>0</v>
      </c>
      <c r="H17" s="51">
        <f t="shared" si="3"/>
        <v>934000</v>
      </c>
      <c r="I17" s="51">
        <f t="shared" si="3"/>
        <v>0</v>
      </c>
      <c r="J17" s="51">
        <f t="shared" si="3"/>
        <v>0</v>
      </c>
      <c r="K17" s="51">
        <f t="shared" si="3"/>
        <v>0</v>
      </c>
      <c r="L17" s="51">
        <f t="shared" si="3"/>
        <v>934000</v>
      </c>
      <c r="M17" s="51">
        <f t="shared" si="3"/>
        <v>934000</v>
      </c>
      <c r="N17" s="52">
        <f t="shared" si="1"/>
        <v>934000</v>
      </c>
      <c r="O17" s="59"/>
    </row>
    <row r="18" spans="1:15" s="32" customFormat="1" ht="18" customHeight="1">
      <c r="A18" s="109">
        <v>150101</v>
      </c>
      <c r="B18" s="110" t="s">
        <v>83</v>
      </c>
      <c r="C18" s="49">
        <f t="shared" si="0"/>
        <v>0</v>
      </c>
      <c r="D18" s="49">
        <f>'додаток 3'!D64</f>
        <v>0</v>
      </c>
      <c r="E18" s="49">
        <f>'додаток 3'!E64</f>
        <v>0</v>
      </c>
      <c r="F18" s="49">
        <f>'додаток 3'!F64</f>
        <v>0</v>
      </c>
      <c r="G18" s="49">
        <f>'додаток 3'!G64</f>
        <v>0</v>
      </c>
      <c r="H18" s="49">
        <f>'додаток 3'!H64</f>
        <v>934000</v>
      </c>
      <c r="I18" s="49">
        <f>'додаток 3'!I64</f>
        <v>0</v>
      </c>
      <c r="J18" s="49">
        <f>'додаток 3'!J64</f>
        <v>0</v>
      </c>
      <c r="K18" s="49">
        <f>'додаток 3'!K64</f>
        <v>0</v>
      </c>
      <c r="L18" s="115">
        <f>'додаток 3'!L64</f>
        <v>934000</v>
      </c>
      <c r="M18" s="115">
        <f>'додаток 3'!M64</f>
        <v>934000</v>
      </c>
      <c r="N18" s="48">
        <f t="shared" si="1"/>
        <v>934000</v>
      </c>
      <c r="O18" s="59"/>
    </row>
    <row r="19" spans="1:15" s="32" customFormat="1" ht="30" customHeight="1">
      <c r="A19" s="65" t="s">
        <v>27</v>
      </c>
      <c r="B19" s="111" t="s">
        <v>84</v>
      </c>
      <c r="C19" s="49">
        <f t="shared" si="0"/>
        <v>0</v>
      </c>
      <c r="D19" s="49">
        <f>'додаток 3'!D65</f>
        <v>0</v>
      </c>
      <c r="E19" s="49">
        <f>'додаток 3'!E65</f>
        <v>0</v>
      </c>
      <c r="F19" s="49">
        <f>'додаток 3'!F65</f>
        <v>0</v>
      </c>
      <c r="G19" s="49">
        <f>'додаток 3'!G65</f>
        <v>0</v>
      </c>
      <c r="H19" s="49">
        <f>'додаток 3'!H65</f>
        <v>934000</v>
      </c>
      <c r="I19" s="49">
        <f>'додаток 3'!I65</f>
        <v>0</v>
      </c>
      <c r="J19" s="49">
        <f>'додаток 3'!J65</f>
        <v>0</v>
      </c>
      <c r="K19" s="49">
        <f>'додаток 3'!K65</f>
        <v>0</v>
      </c>
      <c r="L19" s="115">
        <f>'додаток 3'!L65</f>
        <v>934000</v>
      </c>
      <c r="M19" s="115">
        <f>'додаток 3'!M65</f>
        <v>934000</v>
      </c>
      <c r="N19" s="48">
        <f t="shared" si="1"/>
        <v>934000</v>
      </c>
      <c r="O19" s="59"/>
    </row>
    <row r="20" spans="1:16" s="33" customFormat="1" ht="31.5" customHeight="1">
      <c r="A20" s="63" t="s">
        <v>39</v>
      </c>
      <c r="B20" s="64" t="s">
        <v>40</v>
      </c>
      <c r="C20" s="51">
        <f>C21+C22</f>
        <v>884000</v>
      </c>
      <c r="D20" s="51">
        <f aca="true" t="shared" si="4" ref="D20:M20">D21+D22</f>
        <v>0</v>
      </c>
      <c r="E20" s="51">
        <f t="shared" si="4"/>
        <v>0</v>
      </c>
      <c r="F20" s="51">
        <f t="shared" si="4"/>
        <v>0</v>
      </c>
      <c r="G20" s="51">
        <f t="shared" si="4"/>
        <v>934000</v>
      </c>
      <c r="H20" s="51">
        <f t="shared" si="4"/>
        <v>0</v>
      </c>
      <c r="I20" s="51">
        <f t="shared" si="4"/>
        <v>0</v>
      </c>
      <c r="J20" s="51">
        <f t="shared" si="4"/>
        <v>0</v>
      </c>
      <c r="K20" s="51">
        <f t="shared" si="4"/>
        <v>0</v>
      </c>
      <c r="L20" s="51">
        <f t="shared" si="4"/>
        <v>0</v>
      </c>
      <c r="M20" s="51">
        <f t="shared" si="4"/>
        <v>0</v>
      </c>
      <c r="N20" s="52">
        <f>C20+H20</f>
        <v>884000</v>
      </c>
      <c r="O20" s="59">
        <f t="shared" si="2"/>
        <v>884000</v>
      </c>
      <c r="P20" s="35"/>
    </row>
    <row r="21" spans="1:16" s="33" customFormat="1" ht="18" customHeight="1">
      <c r="A21" s="82" t="s">
        <v>77</v>
      </c>
      <c r="B21" s="83" t="s">
        <v>76</v>
      </c>
      <c r="C21" s="49">
        <f>'додаток 3'!C69</f>
        <v>-50000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8">
        <f>C21+H21</f>
        <v>-50000</v>
      </c>
      <c r="O21" s="59">
        <f t="shared" si="2"/>
        <v>-50000</v>
      </c>
      <c r="P21" s="35"/>
    </row>
    <row r="22" spans="1:16" s="33" customFormat="1" ht="63.75" customHeight="1">
      <c r="A22" s="65" t="s">
        <v>85</v>
      </c>
      <c r="B22" s="111" t="s">
        <v>86</v>
      </c>
      <c r="C22" s="49">
        <f>D22+G22</f>
        <v>934000</v>
      </c>
      <c r="D22" s="49">
        <f>'додаток 3'!D67</f>
        <v>0</v>
      </c>
      <c r="E22" s="49">
        <f>'додаток 3'!E67</f>
        <v>0</v>
      </c>
      <c r="F22" s="49">
        <f>'додаток 3'!F67</f>
        <v>0</v>
      </c>
      <c r="G22" s="115">
        <f>'додаток 3'!G67</f>
        <v>934000</v>
      </c>
      <c r="H22" s="49">
        <f>'додаток 3'!H67</f>
        <v>0</v>
      </c>
      <c r="I22" s="49">
        <f>'додаток 3'!I67</f>
        <v>0</v>
      </c>
      <c r="J22" s="49">
        <f>'додаток 3'!J67</f>
        <v>0</v>
      </c>
      <c r="K22" s="49">
        <f>'додаток 3'!K67</f>
        <v>0</v>
      </c>
      <c r="L22" s="49">
        <f>'додаток 3'!L67</f>
        <v>0</v>
      </c>
      <c r="M22" s="49">
        <f>'додаток 3'!M67</f>
        <v>0</v>
      </c>
      <c r="N22" s="48">
        <f>C22+H22</f>
        <v>934000</v>
      </c>
      <c r="O22" s="59"/>
      <c r="P22" s="35"/>
    </row>
    <row r="23" spans="1:16" s="33" customFormat="1" ht="32.25" customHeight="1">
      <c r="A23" s="65" t="s">
        <v>27</v>
      </c>
      <c r="B23" s="111" t="s">
        <v>84</v>
      </c>
      <c r="C23" s="49">
        <f>D23+G23</f>
        <v>934000</v>
      </c>
      <c r="D23" s="49">
        <f>'додаток 3'!D68</f>
        <v>0</v>
      </c>
      <c r="E23" s="49">
        <f>'додаток 3'!E68</f>
        <v>0</v>
      </c>
      <c r="F23" s="49">
        <f>'додаток 3'!F68</f>
        <v>0</v>
      </c>
      <c r="G23" s="115">
        <f>'додаток 3'!G68</f>
        <v>934000</v>
      </c>
      <c r="H23" s="49">
        <f>'додаток 3'!H68</f>
        <v>0</v>
      </c>
      <c r="I23" s="49">
        <f>'додаток 3'!I68</f>
        <v>0</v>
      </c>
      <c r="J23" s="49">
        <f>'додаток 3'!J68</f>
        <v>0</v>
      </c>
      <c r="K23" s="49">
        <f>'додаток 3'!K68</f>
        <v>0</v>
      </c>
      <c r="L23" s="49">
        <f>'додаток 3'!L68</f>
        <v>0</v>
      </c>
      <c r="M23" s="49">
        <f>'додаток 3'!M68</f>
        <v>0</v>
      </c>
      <c r="N23" s="48">
        <f>C23+H23</f>
        <v>934000</v>
      </c>
      <c r="O23" s="59"/>
      <c r="P23" s="35"/>
    </row>
    <row r="24" spans="1:15" s="41" customFormat="1" ht="21" customHeight="1">
      <c r="A24" s="63"/>
      <c r="B24" s="64" t="s">
        <v>15</v>
      </c>
      <c r="C24" s="78">
        <f>C12+C13+C14+C15+C16+C17+C20</f>
        <v>12881829</v>
      </c>
      <c r="D24" s="78">
        <f aca="true" t="shared" si="5" ref="D24:N24">D12+D13+D14+D15+D16+D17+D20</f>
        <v>12248829</v>
      </c>
      <c r="E24" s="78">
        <f t="shared" si="5"/>
        <v>2537602</v>
      </c>
      <c r="F24" s="78">
        <f t="shared" si="5"/>
        <v>7981608</v>
      </c>
      <c r="G24" s="78">
        <f t="shared" si="5"/>
        <v>683000</v>
      </c>
      <c r="H24" s="78">
        <f t="shared" si="5"/>
        <v>934000</v>
      </c>
      <c r="I24" s="78">
        <f t="shared" si="5"/>
        <v>0</v>
      </c>
      <c r="J24" s="78">
        <f t="shared" si="5"/>
        <v>0</v>
      </c>
      <c r="K24" s="78">
        <f t="shared" si="5"/>
        <v>0</v>
      </c>
      <c r="L24" s="78">
        <f t="shared" si="5"/>
        <v>934000</v>
      </c>
      <c r="M24" s="78">
        <f t="shared" si="5"/>
        <v>934000</v>
      </c>
      <c r="N24" s="79">
        <f t="shared" si="5"/>
        <v>13815829</v>
      </c>
      <c r="O24" s="59">
        <f t="shared" si="2"/>
        <v>13815829</v>
      </c>
    </row>
    <row r="25" spans="1:15" s="41" customFormat="1" ht="21" customHeight="1">
      <c r="A25" s="63"/>
      <c r="B25" s="64" t="s">
        <v>33</v>
      </c>
      <c r="C25" s="78">
        <f>D25+G25</f>
        <v>114234871</v>
      </c>
      <c r="D25" s="78">
        <f>D26+D27+D28+D29</f>
        <v>114234871</v>
      </c>
      <c r="E25" s="78">
        <f aca="true" t="shared" si="6" ref="E25:M25">E26+E27+E28+E29</f>
        <v>0</v>
      </c>
      <c r="F25" s="78">
        <f t="shared" si="6"/>
        <v>0</v>
      </c>
      <c r="G25" s="78">
        <f t="shared" si="6"/>
        <v>0</v>
      </c>
      <c r="H25" s="78">
        <f t="shared" si="6"/>
        <v>0</v>
      </c>
      <c r="I25" s="78">
        <f t="shared" si="6"/>
        <v>0</v>
      </c>
      <c r="J25" s="78">
        <f t="shared" si="6"/>
        <v>0</v>
      </c>
      <c r="K25" s="78">
        <f t="shared" si="6"/>
        <v>0</v>
      </c>
      <c r="L25" s="78">
        <f t="shared" si="6"/>
        <v>0</v>
      </c>
      <c r="M25" s="78">
        <f t="shared" si="6"/>
        <v>0</v>
      </c>
      <c r="N25" s="79">
        <f>C25+H25</f>
        <v>114234871</v>
      </c>
      <c r="O25" s="59">
        <f t="shared" si="2"/>
        <v>114234871</v>
      </c>
    </row>
    <row r="26" spans="1:15" s="41" customFormat="1" ht="63" customHeight="1">
      <c r="A26" s="109" t="s">
        <v>89</v>
      </c>
      <c r="B26" s="127" t="s">
        <v>90</v>
      </c>
      <c r="C26" s="66">
        <f>D26+G26</f>
        <v>38218771</v>
      </c>
      <c r="D26" s="132">
        <f>'додаток 3'!D75</f>
        <v>38218771</v>
      </c>
      <c r="E26" s="130">
        <f>'додаток 3'!E75</f>
        <v>0</v>
      </c>
      <c r="F26" s="130">
        <f>'додаток 3'!F75</f>
        <v>0</v>
      </c>
      <c r="G26" s="130">
        <f>'додаток 3'!G75</f>
        <v>0</v>
      </c>
      <c r="H26" s="130">
        <f>'додаток 3'!H75</f>
        <v>0</v>
      </c>
      <c r="I26" s="130">
        <f>'додаток 3'!I75</f>
        <v>0</v>
      </c>
      <c r="J26" s="130">
        <f>'додаток 3'!J75</f>
        <v>0</v>
      </c>
      <c r="K26" s="130">
        <f>'додаток 3'!K75</f>
        <v>0</v>
      </c>
      <c r="L26" s="130">
        <f>'додаток 3'!L75</f>
        <v>0</v>
      </c>
      <c r="M26" s="130">
        <f>'додаток 3'!M75</f>
        <v>0</v>
      </c>
      <c r="N26" s="140">
        <f>C26+H26</f>
        <v>38218771</v>
      </c>
      <c r="O26" s="59"/>
    </row>
    <row r="27" spans="1:15" s="41" customFormat="1" ht="111" customHeight="1">
      <c r="A27" s="65">
        <v>250326</v>
      </c>
      <c r="B27" s="131" t="s">
        <v>94</v>
      </c>
      <c r="C27" s="66">
        <f>D27+G27</f>
        <v>99814800</v>
      </c>
      <c r="D27" s="132">
        <f>'додаток 3'!D73</f>
        <v>99814800</v>
      </c>
      <c r="E27" s="130">
        <f>'додаток 3'!E73</f>
        <v>0</v>
      </c>
      <c r="F27" s="130">
        <f>'додаток 3'!F73</f>
        <v>0</v>
      </c>
      <c r="G27" s="130">
        <f>'додаток 3'!G73</f>
        <v>0</v>
      </c>
      <c r="H27" s="130">
        <f>'додаток 3'!H73</f>
        <v>0</v>
      </c>
      <c r="I27" s="130">
        <f>'додаток 3'!I73</f>
        <v>0</v>
      </c>
      <c r="J27" s="130">
        <f>'додаток 3'!J73</f>
        <v>0</v>
      </c>
      <c r="K27" s="130">
        <f>'додаток 3'!K73</f>
        <v>0</v>
      </c>
      <c r="L27" s="130">
        <f>'додаток 3'!L73</f>
        <v>0</v>
      </c>
      <c r="M27" s="130">
        <f>'додаток 3'!M73</f>
        <v>0</v>
      </c>
      <c r="N27" s="140">
        <f>C27+H27</f>
        <v>99814800</v>
      </c>
      <c r="O27" s="59"/>
    </row>
    <row r="28" spans="1:15" s="8" customFormat="1" ht="147.75" customHeight="1">
      <c r="A28" s="124">
        <v>250328</v>
      </c>
      <c r="B28" s="128" t="s">
        <v>91</v>
      </c>
      <c r="C28" s="66">
        <f>D28+G28</f>
        <v>-15562400</v>
      </c>
      <c r="D28" s="133">
        <f>'додаток 3'!D76</f>
        <v>-15562400</v>
      </c>
      <c r="E28" s="84"/>
      <c r="F28" s="84"/>
      <c r="G28" s="84"/>
      <c r="H28" s="84"/>
      <c r="I28" s="90"/>
      <c r="J28" s="90"/>
      <c r="K28" s="90"/>
      <c r="L28" s="90"/>
      <c r="M28" s="84"/>
      <c r="N28" s="140">
        <f>C28+H28</f>
        <v>-15562400</v>
      </c>
      <c r="O28" s="100"/>
    </row>
    <row r="29" spans="1:15" ht="93" customHeight="1">
      <c r="A29" s="65" t="s">
        <v>92</v>
      </c>
      <c r="B29" s="129" t="s">
        <v>93</v>
      </c>
      <c r="C29" s="66">
        <f>D29+G29</f>
        <v>-8236300</v>
      </c>
      <c r="D29" s="132">
        <f>'додаток 3'!D77</f>
        <v>-8236300</v>
      </c>
      <c r="E29" s="58"/>
      <c r="F29" s="58"/>
      <c r="G29" s="58"/>
      <c r="H29" s="66"/>
      <c r="I29" s="66"/>
      <c r="J29" s="66"/>
      <c r="K29" s="66"/>
      <c r="L29" s="66"/>
      <c r="M29" s="66"/>
      <c r="N29" s="140">
        <f>C29+H29</f>
        <v>-8236300</v>
      </c>
      <c r="O29" s="59">
        <f t="shared" si="2"/>
        <v>-8236300</v>
      </c>
    </row>
    <row r="30" spans="1:15" ht="18" customHeight="1" thickBot="1">
      <c r="A30" s="74"/>
      <c r="B30" s="80" t="s">
        <v>35</v>
      </c>
      <c r="C30" s="75">
        <f>C25+C24</f>
        <v>127116700</v>
      </c>
      <c r="D30" s="75">
        <f aca="true" t="shared" si="7" ref="D30:N30">D25+D24</f>
        <v>126483700</v>
      </c>
      <c r="E30" s="75">
        <f t="shared" si="7"/>
        <v>2537602</v>
      </c>
      <c r="F30" s="75">
        <f t="shared" si="7"/>
        <v>7981608</v>
      </c>
      <c r="G30" s="75">
        <f t="shared" si="7"/>
        <v>683000</v>
      </c>
      <c r="H30" s="75">
        <f t="shared" si="7"/>
        <v>934000</v>
      </c>
      <c r="I30" s="75">
        <f t="shared" si="7"/>
        <v>0</v>
      </c>
      <c r="J30" s="75">
        <f t="shared" si="7"/>
        <v>0</v>
      </c>
      <c r="K30" s="75">
        <f t="shared" si="7"/>
        <v>0</v>
      </c>
      <c r="L30" s="75">
        <f t="shared" si="7"/>
        <v>934000</v>
      </c>
      <c r="M30" s="75">
        <f t="shared" si="7"/>
        <v>934000</v>
      </c>
      <c r="N30" s="76">
        <f t="shared" si="7"/>
        <v>128050700</v>
      </c>
      <c r="O30" s="59">
        <f t="shared" si="2"/>
        <v>128050700</v>
      </c>
    </row>
    <row r="31" spans="1:15" ht="10.5" customHeight="1">
      <c r="A31" s="11"/>
      <c r="O31" s="59">
        <f>C31+H31</f>
        <v>0</v>
      </c>
    </row>
    <row r="32" spans="1:15" ht="60" customHeight="1">
      <c r="A32" s="11"/>
      <c r="O32" s="59">
        <f>C32+H32</f>
        <v>0</v>
      </c>
    </row>
    <row r="33" spans="1:15" ht="114" customHeight="1">
      <c r="A33" s="11"/>
      <c r="O33" s="59">
        <f>C33+H33</f>
        <v>0</v>
      </c>
    </row>
    <row r="34" spans="1:14" ht="24" customHeight="1">
      <c r="A34" s="11"/>
      <c r="B34" s="144" t="s">
        <v>9</v>
      </c>
      <c r="C34" s="144"/>
      <c r="D34" s="144"/>
      <c r="E34" s="25"/>
      <c r="F34" s="26"/>
      <c r="G34" s="27"/>
      <c r="H34" s="28"/>
      <c r="I34" s="27"/>
      <c r="J34" s="166" t="s">
        <v>29</v>
      </c>
      <c r="K34" s="166"/>
      <c r="L34" s="22"/>
      <c r="M34" s="22"/>
      <c r="N34" s="44"/>
    </row>
    <row r="35" spans="1:14" ht="15.75">
      <c r="A35" s="11"/>
      <c r="C35" s="21"/>
      <c r="D35" s="22"/>
      <c r="E35" s="22"/>
      <c r="F35" s="22"/>
      <c r="G35" s="22"/>
      <c r="H35" s="21"/>
      <c r="I35" s="22"/>
      <c r="J35" s="22"/>
      <c r="K35" s="22"/>
      <c r="L35" s="22"/>
      <c r="M35" s="22"/>
      <c r="N35" s="21"/>
    </row>
    <row r="36" spans="1:14" ht="15.75">
      <c r="A36" s="11"/>
      <c r="B36" s="61"/>
      <c r="C36" s="23">
        <f>C24-'додаток 3'!C70</f>
        <v>0</v>
      </c>
      <c r="D36" s="23">
        <f>D24-'додаток 3'!D70</f>
        <v>0</v>
      </c>
      <c r="E36" s="23">
        <f>E24-'додаток 3'!E70</f>
        <v>0</v>
      </c>
      <c r="F36" s="23">
        <f>F24-'додаток 3'!F70</f>
        <v>0</v>
      </c>
      <c r="G36" s="23">
        <f>G24-'додаток 3'!G70</f>
        <v>0</v>
      </c>
      <c r="H36" s="23">
        <f>H24-'додаток 3'!H70</f>
        <v>0</v>
      </c>
      <c r="I36" s="23">
        <f>I24-'додаток 3'!I70</f>
        <v>0</v>
      </c>
      <c r="J36" s="23">
        <f>J24-'додаток 3'!J70</f>
        <v>0</v>
      </c>
      <c r="K36" s="23">
        <f>K24-'додаток 3'!K70</f>
        <v>0</v>
      </c>
      <c r="L36" s="23">
        <f>L24-'додаток 3'!L70</f>
        <v>0</v>
      </c>
      <c r="M36" s="23">
        <f>M24-'додаток 3'!M70</f>
        <v>0</v>
      </c>
      <c r="N36" s="23">
        <f>N24-'додаток 3'!N70</f>
        <v>0</v>
      </c>
    </row>
    <row r="37" spans="1:3" ht="15.75">
      <c r="A37" s="11"/>
      <c r="B37" s="62"/>
      <c r="C37" s="23"/>
    </row>
    <row r="38" spans="1:3" ht="15.75">
      <c r="A38" s="11"/>
      <c r="B38" s="62"/>
      <c r="C38" s="23"/>
    </row>
    <row r="39" spans="1:3" ht="15.75">
      <c r="A39" s="11"/>
      <c r="B39" s="62"/>
      <c r="C39" s="23"/>
    </row>
    <row r="40" spans="1:3" ht="15.75">
      <c r="A40" s="11"/>
      <c r="B40" s="62"/>
      <c r="C40" s="23"/>
    </row>
    <row r="41" spans="1:3" ht="15.75">
      <c r="A41" s="11"/>
      <c r="B41" s="62"/>
      <c r="C41" s="23"/>
    </row>
    <row r="42" ht="12.75">
      <c r="A42" s="11"/>
    </row>
    <row r="43" spans="1:13" ht="12.75">
      <c r="A43" s="11"/>
      <c r="C43" s="23"/>
      <c r="H43" s="23"/>
      <c r="M43" s="24"/>
    </row>
    <row r="44" spans="1:3" ht="12.75">
      <c r="A44" s="11"/>
      <c r="C44" s="39"/>
    </row>
    <row r="45" ht="12.75">
      <c r="A45" s="11"/>
    </row>
    <row r="46" spans="1:8" ht="12.75">
      <c r="A46" s="11"/>
      <c r="H46" s="23"/>
    </row>
    <row r="50" ht="12.75">
      <c r="C50" s="23"/>
    </row>
  </sheetData>
  <mergeCells count="18">
    <mergeCell ref="L9:L10"/>
    <mergeCell ref="M9:M10"/>
    <mergeCell ref="E9:F9"/>
    <mergeCell ref="J34:K34"/>
    <mergeCell ref="B34:D34"/>
    <mergeCell ref="B8:B10"/>
    <mergeCell ref="H9:H10"/>
    <mergeCell ref="I9:I10"/>
    <mergeCell ref="A5:N5"/>
    <mergeCell ref="C8:G8"/>
    <mergeCell ref="N8:N10"/>
    <mergeCell ref="H8:M8"/>
    <mergeCell ref="A8:A10"/>
    <mergeCell ref="J9:K9"/>
    <mergeCell ref="C9:C10"/>
    <mergeCell ref="D9:D10"/>
    <mergeCell ref="G9:G10"/>
    <mergeCell ref="A6:N6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NPiddubna</cp:lastModifiedBy>
  <cp:lastPrinted>2009-11-02T16:40:57Z</cp:lastPrinted>
  <dcterms:created xsi:type="dcterms:W3CDTF">2001-12-29T15:32:18Z</dcterms:created>
  <dcterms:modified xsi:type="dcterms:W3CDTF">2009-11-02T18:23:58Z</dcterms:modified>
  <cp:category/>
  <cp:version/>
  <cp:contentType/>
  <cp:contentStatus/>
</cp:coreProperties>
</file>