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І дод 7" sheetId="1" r:id="rId1"/>
    <sheet name="ІІ дод 7" sheetId="2" r:id="rId2"/>
  </sheets>
  <definedNames>
    <definedName name="_xlnm.Print_Titles" localSheetId="0">'І дод 7'!$7:$8</definedName>
    <definedName name="_xlnm.Print_Area" localSheetId="0">'І дод 7'!$A$1:$G$104</definedName>
    <definedName name="_xlnm.Print_Area" localSheetId="1">'ІІ дод 7'!$A$1:$G$32</definedName>
  </definedNames>
  <calcPr fullCalcOnLoad="1"/>
</workbook>
</file>

<file path=xl/sharedStrings.xml><?xml version="1.0" encoding="utf-8"?>
<sst xmlns="http://schemas.openxmlformats.org/spreadsheetml/2006/main" count="277" uniqueCount="131">
  <si>
    <t>Всього</t>
  </si>
  <si>
    <t xml:space="preserve">КВК </t>
  </si>
  <si>
    <t>КТКВ</t>
  </si>
  <si>
    <t>Назва головного
розпорядника коштів, найменування КТКВ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</si>
  <si>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</si>
  <si>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</si>
  <si>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</si>
  <si>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</si>
  <si>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</si>
  <si>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070</t>
  </si>
  <si>
    <t>Управління з питань надзвичайних ситуацій та цивільного захисту населення облдержадміністрації</t>
  </si>
  <si>
    <t>030</t>
  </si>
  <si>
    <t>060</t>
  </si>
  <si>
    <t>Відділ у справах сім‘ї та молоді облдержадміністрації</t>
  </si>
  <si>
    <t>050</t>
  </si>
  <si>
    <t>Головне управління праці та соціального захисту населення облдержадміністрації</t>
  </si>
  <si>
    <t>Програма підтримки молоді в області на 2004-2008 роки</t>
  </si>
  <si>
    <t>Обласна державна адміністрація</t>
  </si>
  <si>
    <t>006</t>
  </si>
  <si>
    <t>010</t>
  </si>
  <si>
    <t>Головне управління з питань внутрішньої політики та інформації облдержадміністрації</t>
  </si>
  <si>
    <t>Управління охорони здоров’я  облдержадміністрації</t>
  </si>
  <si>
    <t>Обласна програма співпраці із закордонними українцями на період до 2010 року</t>
  </si>
  <si>
    <t>Обласна програма забезпечення молоді житлом на 2003-2012 роки</t>
  </si>
  <si>
    <t>062</t>
  </si>
  <si>
    <t>Служба у справах дітей облдержадміністрації</t>
  </si>
  <si>
    <t>Обласна програма подолання дитячої безпритульності і бездоглядності на 2006-2010 роки</t>
  </si>
  <si>
    <t>104</t>
  </si>
  <si>
    <t>Управління культури і туризму облдержадміністрації</t>
  </si>
  <si>
    <t>Програма „Ліси Рівненщини” на 2001-2015 роки</t>
  </si>
  <si>
    <t>Обласна програма розвитку малого підприємництва в Рівненській області на 2007-2008 роки</t>
  </si>
  <si>
    <t>Програма розвитку міжнародної і міжрегіональної співпраці на 2007-2009 роки</t>
  </si>
  <si>
    <t>Програма створення страхового фонду документації Рівненської області  на 2006-2010 роки</t>
  </si>
  <si>
    <t>Комплексна програма паспортизації об’єктів культурної спадщини Рівненської області до 2010 року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</si>
  <si>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</si>
  <si>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Регіональна програма збереження культових споруд – пам’яток архітектури та містобудування місцевого значення Рівненської області на 2006-2010 роки.</t>
  </si>
  <si>
    <t>Програма розвитку насінництва</t>
  </si>
  <si>
    <t>230</t>
  </si>
  <si>
    <t>Головне управління економіки та інвестиційної політики облдержадміністрації</t>
  </si>
  <si>
    <t>018</t>
  </si>
  <si>
    <t>190</t>
  </si>
  <si>
    <t>Управління з питань будівництва та архітектури облдержадміністрації</t>
  </si>
  <si>
    <t>191</t>
  </si>
  <si>
    <t>Управління капітального будівництва облдержадміністрації</t>
  </si>
  <si>
    <t>160</t>
  </si>
  <si>
    <t>гривень</t>
  </si>
  <si>
    <t xml:space="preserve">   Перший заступник голови обласної ради                                                                                                                                               В.А.Королюк</t>
  </si>
  <si>
    <t>Зміни до переліку державних та регіональних галузевих програм по обласному бюджету на 2008 рік</t>
  </si>
  <si>
    <t>Програма забезпечення області продовольчим зерном на 2007-2008 маркетинговий рік</t>
  </si>
  <si>
    <t>Програма підтримки збільшення обсягів виробництва зерна жита до 2010 року</t>
  </si>
  <si>
    <t>Відділ міжнародного співробітництва та європейської інтеграції облдержадміністрації</t>
  </si>
  <si>
    <t>Головне управління промисловості та розвитку інфраструктури облдержадміністрації</t>
  </si>
  <si>
    <t xml:space="preserve">Обласна програма „Ветеран” на 2006-2009 роки, в частині підтримки статутної діяльності організацій ветеранів </t>
  </si>
  <si>
    <t>090412</t>
  </si>
  <si>
    <t xml:space="preserve">Програма "Жива річка-здорові люди, квітуче місто" </t>
  </si>
  <si>
    <t>Додаток 7</t>
  </si>
  <si>
    <t xml:space="preserve">Спеціальний фонд </t>
  </si>
  <si>
    <t xml:space="preserve">Разом </t>
  </si>
  <si>
    <t>Програма розвитку галузі тваринництва області на 2007-2010 роки</t>
  </si>
  <si>
    <t>120300</t>
  </si>
  <si>
    <t>180410</t>
  </si>
  <si>
    <t>091108</t>
  </si>
  <si>
    <t>150203</t>
  </si>
  <si>
    <t>150201</t>
  </si>
  <si>
    <t>160903</t>
  </si>
  <si>
    <t>250380</t>
  </si>
  <si>
    <t>180404</t>
  </si>
  <si>
    <t>120201</t>
  </si>
  <si>
    <t>Програма розвитку інформаційного простору на 2008-2010 роки</t>
  </si>
  <si>
    <t>до рішення Рівненської обласної ради</t>
  </si>
  <si>
    <t xml:space="preserve">від __ лютого 2008 № ___ </t>
  </si>
  <si>
    <t>091103</t>
  </si>
  <si>
    <t>091102</t>
  </si>
  <si>
    <t>090802</t>
  </si>
  <si>
    <t>250404</t>
  </si>
  <si>
    <t>Програма інформатизації Рівненської області на 2008-2010 роки</t>
  </si>
  <si>
    <t>080201</t>
  </si>
  <si>
    <t>Програма розвитку культури Рівненщини 2008-2012 роки</t>
  </si>
  <si>
    <t>Програма підтримки творчих спілок Рівненської області на 2007-2010 роки</t>
  </si>
  <si>
    <t>Обласна програма збереження, відродження, розвитку народних художніх промислів на період до 2010 року</t>
  </si>
  <si>
    <t>Програма охорони та збереження нематеріальної культурної спадщини Рівненської області на 2005-2008 роки</t>
  </si>
  <si>
    <t>Про регіональну програму розвитку туризму до 2010 року,
Про план дій з реалізації регіональної програми розвитку туризму до 2010 року</t>
  </si>
  <si>
    <t>150</t>
  </si>
  <si>
    <t>Відділ з питань фізичної культури і  спорту  облдержадміністрації</t>
  </si>
  <si>
    <t>Обласна програма підтримки сім"ї на період до 2010 року</t>
  </si>
  <si>
    <t>091104</t>
  </si>
  <si>
    <t>091106</t>
  </si>
  <si>
    <t>Обласна програма розвитку масового спорту за місцем проживання та у місцях масового відпочинку населення на 2007-2011 роки</t>
  </si>
  <si>
    <t>130106</t>
  </si>
  <si>
    <t>081009</t>
  </si>
  <si>
    <t>Обласна програма з утвердження гендерної рівності в українському суспільстві на період до 2010 року</t>
  </si>
  <si>
    <t>Обласна програма протидії торгівлі людьми на період до  2010 року</t>
  </si>
  <si>
    <t>081002</t>
  </si>
  <si>
    <t xml:space="preserve">081008
</t>
  </si>
  <si>
    <t>Обласна комплексна програма "Цукровий діабет" на 2008-2009 роки</t>
  </si>
  <si>
    <t>Обласна комплексна програма енергозбереження на період 2004-2010 років</t>
  </si>
  <si>
    <t>Комплексна програма паспортизації об"єктів культурної спадщини Рівненської області до 2010 року</t>
  </si>
  <si>
    <t>Регіональна програма забезпечення профілактики ВІЛ-інфекції, допомоги та лікування ВІЛ-інфікованих і хворих на СНІД на 2004-2008 роки</t>
  </si>
  <si>
    <t>130102</t>
  </si>
  <si>
    <t>130112</t>
  </si>
  <si>
    <t xml:space="preserve">
</t>
  </si>
  <si>
    <t>130201</t>
  </si>
  <si>
    <t xml:space="preserve">                                              -//-//-//-</t>
  </si>
  <si>
    <t>250908</t>
  </si>
  <si>
    <t>250913</t>
  </si>
  <si>
    <t>ІІ.</t>
  </si>
  <si>
    <t>І.</t>
  </si>
  <si>
    <t>Обласна програма забезпечення молоді житлом на 2003-2012 роки,
в тому числі:</t>
  </si>
  <si>
    <t>Програма розвитку фізичної культури і спорту в області на період до 2012 року,
в тому числі:</t>
  </si>
  <si>
    <t>080101</t>
  </si>
  <si>
    <t>Обласна комплексна програма енергозбереження на період 2004-2010 років,
в тому числі:</t>
  </si>
  <si>
    <t>090601</t>
  </si>
  <si>
    <t>110102</t>
  </si>
  <si>
    <t>001</t>
  </si>
  <si>
    <t>Обласна рада</t>
  </si>
  <si>
    <t>010116</t>
  </si>
  <si>
    <t>180107</t>
  </si>
  <si>
    <t>Програма науково-технічного та інноваційного розвитку Рівненської області на  2008-2010 роки</t>
  </si>
  <si>
    <t>Регіональна міжгалузева  комплексна програма  „Здоров’я нації” на 2003-2011 роки</t>
  </si>
  <si>
    <t xml:space="preserve">                                                                                  -//-//-//-</t>
  </si>
  <si>
    <t xml:space="preserve">                                                                  -//-//-//-</t>
  </si>
  <si>
    <t>Доповнення до Переліку державних та регіональних галузевих програм по обласному бюджету на 2008 рік, що затверджені у додатку 7 рішення обласної ради від 16.01.2008 № 616 "Про обласний бюджет на 2008 рік" 
(кошти на реалізацію  програм передбачені в кошторисах  на утримання установ та  проведення заходів  на 2008 рік)</t>
  </si>
  <si>
    <t>Програма матеріальної підтримки найбільш незахищених верств населення на 2008 рік, в частині надання матеріальної підтримки Героям Соціалістичної Праці та Героям Радянського Союзу,повним  кавелерам ордерів Слави і Трудової слави та особам, які мають особливі заслуги перед Батьківщиною, що потребують матеріальної підтримки</t>
  </si>
  <si>
    <t>Програма підтримки молоді в області на 2004-2008 роки, 
в тому числі:</t>
  </si>
  <si>
    <t xml:space="preserve">Регіональна програма розвитку земельних відносин у Рівненській області на 2006-2015 роки, проектні роботи по земельних ділянках пріоритетного розвитку 
</t>
  </si>
  <si>
    <t xml:space="preserve">Програма правової освіти населення Рівненської області на 2006-2010 роки </t>
  </si>
  <si>
    <t>250344</t>
  </si>
  <si>
    <t>Комплексна програма профілактики злочинності в Рівненській області на 2005-2010 роки</t>
  </si>
  <si>
    <t xml:space="preserve">Програма із забезпечення участі громадськості Рівненщини у формуванні та реалізації державної політики і вивчення суспільної думки на 2006-2009 роки
</t>
  </si>
  <si>
    <t>( в тому числі на видання "Книги Пам"яті і Слави Волині" )</t>
  </si>
  <si>
    <t xml:space="preserve">Програма розвитку видавничої справи, сприяння збільшенню випуску книжкової продукції місцевих авторів у Рівненській області на 2006-2010 роки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</si>
</sst>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0"/>
    </font>
    <font>
      <b/>
      <i/>
      <sz val="14"/>
      <name val="Times New Roman Cyr"/>
      <family val="1"/>
    </font>
    <font>
      <i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 horizontal="center"/>
    </xf>
    <xf numFmtId="3" fontId="15" fillId="0" borderId="13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top" wrapText="1"/>
    </xf>
    <xf numFmtId="49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33" borderId="19" xfId="0" applyNumberFormat="1" applyFont="1" applyFill="1" applyBorder="1" applyAlignment="1">
      <alignment horizontal="center" vertical="center" wrapText="1"/>
    </xf>
    <xf numFmtId="49" fontId="16" fillId="33" borderId="23" xfId="0" applyNumberFormat="1" applyFont="1" applyFill="1" applyBorder="1" applyAlignment="1">
      <alignment horizontal="center" vertical="top" wrapText="1"/>
    </xf>
    <xf numFmtId="49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9" xfId="0" applyNumberFormat="1" applyFont="1" applyFill="1" applyBorder="1" applyAlignment="1" applyProtection="1">
      <alignment vertical="top" wrapText="1"/>
      <protection locked="0"/>
    </xf>
    <xf numFmtId="3" fontId="15" fillId="33" borderId="20" xfId="0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25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5" fillId="0" borderId="30" xfId="0" applyNumberFormat="1" applyFont="1" applyBorder="1" applyAlignment="1">
      <alignment horizontal="center" vertical="center" wrapText="1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2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3" fontId="15" fillId="0" borderId="22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0" xfId="0" applyFont="1" applyBorder="1" applyAlignment="1">
      <alignment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3" fontId="15" fillId="33" borderId="41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5" fillId="0" borderId="18" xfId="0" applyFont="1" applyBorder="1" applyAlignment="1">
      <alignment/>
    </xf>
    <xf numFmtId="0" fontId="12" fillId="0" borderId="0" xfId="0" applyFont="1" applyAlignment="1">
      <alignment horizontal="center" vertical="justify"/>
    </xf>
    <xf numFmtId="3" fontId="17" fillId="0" borderId="28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 applyProtection="1">
      <alignment vertical="top" wrapText="1"/>
      <protection locked="0"/>
    </xf>
    <xf numFmtId="3" fontId="15" fillId="0" borderId="34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9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/>
    </xf>
    <xf numFmtId="49" fontId="18" fillId="0" borderId="24" xfId="0" applyNumberFormat="1" applyFont="1" applyFill="1" applyBorder="1" applyAlignment="1" applyProtection="1">
      <alignment vertical="top" wrapText="1"/>
      <protection locked="0"/>
    </xf>
    <xf numFmtId="49" fontId="19" fillId="0" borderId="24" xfId="0" applyNumberFormat="1" applyFont="1" applyFill="1" applyBorder="1" applyAlignment="1" applyProtection="1">
      <alignment horizontal="justify" vertical="center" wrapText="1"/>
      <protection locked="0"/>
    </xf>
    <xf numFmtId="3" fontId="17" fillId="0" borderId="29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8" fillId="0" borderId="22" xfId="0" applyNumberFormat="1" applyFont="1" applyFill="1" applyBorder="1" applyAlignment="1" applyProtection="1">
      <alignment vertical="top" wrapText="1"/>
      <protection locked="0"/>
    </xf>
    <xf numFmtId="3" fontId="17" fillId="0" borderId="31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Fill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49" fontId="16" fillId="33" borderId="25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>
      <alignment/>
    </xf>
    <xf numFmtId="3" fontId="15" fillId="0" borderId="23" xfId="0" applyNumberFormat="1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 applyProtection="1">
      <alignment vertical="top" wrapText="1"/>
      <protection locked="0"/>
    </xf>
    <xf numFmtId="49" fontId="16" fillId="0" borderId="22" xfId="0" applyNumberFormat="1" applyFont="1" applyFill="1" applyBorder="1" applyAlignment="1" applyProtection="1">
      <alignment vertical="top" wrapText="1"/>
      <protection locked="0"/>
    </xf>
    <xf numFmtId="3" fontId="15" fillId="0" borderId="31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 applyProtection="1">
      <alignment vertical="top" wrapText="1"/>
      <protection locked="0"/>
    </xf>
    <xf numFmtId="49" fontId="16" fillId="0" borderId="27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vertical="top" wrapText="1"/>
    </xf>
    <xf numFmtId="3" fontId="14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top" wrapText="1"/>
    </xf>
    <xf numFmtId="49" fontId="21" fillId="0" borderId="22" xfId="0" applyNumberFormat="1" applyFont="1" applyFill="1" applyBorder="1" applyAlignment="1">
      <alignment vertical="top" wrapText="1"/>
    </xf>
    <xf numFmtId="3" fontId="21" fillId="0" borderId="31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49" fontId="21" fillId="0" borderId="27" xfId="0" applyNumberFormat="1" applyFont="1" applyBorder="1" applyAlignment="1" applyProtection="1">
      <alignment vertical="top" wrapText="1"/>
      <protection locked="0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49" fontId="20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49" fontId="21" fillId="0" borderId="24" xfId="0" applyNumberFormat="1" applyFont="1" applyBorder="1" applyAlignment="1" applyProtection="1">
      <alignment vertical="top" wrapText="1"/>
      <protection locked="0"/>
    </xf>
    <xf numFmtId="3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49" fontId="20" fillId="0" borderId="24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 applyProtection="1">
      <alignment vertical="top" wrapText="1"/>
      <protection locked="0"/>
    </xf>
    <xf numFmtId="49" fontId="21" fillId="0" borderId="13" xfId="0" applyNumberFormat="1" applyFont="1" applyBorder="1" applyAlignment="1" applyProtection="1">
      <alignment vertical="top" wrapText="1"/>
      <protection locked="0"/>
    </xf>
    <xf numFmtId="3" fontId="14" fillId="0" borderId="30" xfId="0" applyNumberFormat="1" applyFont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center" wrapText="1"/>
    </xf>
    <xf numFmtId="49" fontId="20" fillId="0" borderId="24" xfId="0" applyNumberFormat="1" applyFont="1" applyFill="1" applyBorder="1" applyAlignment="1">
      <alignment vertical="center" wrapText="1"/>
    </xf>
    <xf numFmtId="0" fontId="21" fillId="0" borderId="24" xfId="0" applyNumberFormat="1" applyFont="1" applyBorder="1" applyAlignment="1" applyProtection="1">
      <alignment vertical="top" wrapText="1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left" vertical="top" wrapText="1"/>
    </xf>
    <xf numFmtId="3" fontId="14" fillId="0" borderId="31" xfId="0" applyNumberFormat="1" applyFont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vertical="top" wrapText="1"/>
    </xf>
    <xf numFmtId="49" fontId="21" fillId="0" borderId="46" xfId="0" applyNumberFormat="1" applyFont="1" applyBorder="1" applyAlignment="1" applyProtection="1">
      <alignment vertical="top" wrapText="1"/>
      <protection locked="0"/>
    </xf>
    <xf numFmtId="49" fontId="20" fillId="0" borderId="24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 applyProtection="1">
      <alignment vertical="top" wrapText="1"/>
      <protection locked="0"/>
    </xf>
    <xf numFmtId="3" fontId="14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 applyProtection="1">
      <alignment vertical="top" wrapText="1"/>
      <protection locked="0"/>
    </xf>
    <xf numFmtId="3" fontId="11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3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top" wrapText="1"/>
    </xf>
    <xf numFmtId="0" fontId="14" fillId="0" borderId="31" xfId="0" applyFont="1" applyBorder="1" applyAlignment="1">
      <alignment horizontal="right"/>
    </xf>
    <xf numFmtId="49" fontId="16" fillId="33" borderId="19" xfId="0" applyNumberFormat="1" applyFont="1" applyFill="1" applyBorder="1" applyAlignment="1">
      <alignment vertical="top" wrapText="1"/>
    </xf>
    <xf numFmtId="3" fontId="21" fillId="0" borderId="29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vertical="top" wrapText="1"/>
    </xf>
    <xf numFmtId="3" fontId="21" fillId="0" borderId="3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vertical="top" wrapText="1"/>
    </xf>
    <xf numFmtId="3" fontId="21" fillId="0" borderId="3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vertical="top" wrapText="1"/>
    </xf>
    <xf numFmtId="3" fontId="14" fillId="0" borderId="47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 applyProtection="1">
      <alignment vertical="top" wrapText="1"/>
      <protection locked="0"/>
    </xf>
    <xf numFmtId="3" fontId="14" fillId="0" borderId="48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0" borderId="4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49" fontId="16" fillId="0" borderId="23" xfId="0" applyNumberFormat="1" applyFont="1" applyFill="1" applyBorder="1" applyAlignment="1" applyProtection="1">
      <alignment vertical="top" wrapText="1"/>
      <protection locked="0"/>
    </xf>
    <xf numFmtId="49" fontId="21" fillId="0" borderId="23" xfId="0" applyNumberFormat="1" applyFont="1" applyBorder="1" applyAlignment="1" applyProtection="1">
      <alignment vertical="top" wrapText="1"/>
      <protection locked="0"/>
    </xf>
    <xf numFmtId="0" fontId="14" fillId="0" borderId="2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vertical="top" wrapText="1"/>
    </xf>
    <xf numFmtId="3" fontId="14" fillId="0" borderId="16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 vertical="top" wrapText="1"/>
    </xf>
    <xf numFmtId="49" fontId="21" fillId="0" borderId="34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vertical="top" wrapText="1"/>
    </xf>
    <xf numFmtId="3" fontId="14" fillId="0" borderId="18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 applyProtection="1">
      <alignment vertical="top" wrapText="1"/>
      <protection locked="0"/>
    </xf>
    <xf numFmtId="49" fontId="20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vertical="top" wrapText="1"/>
    </xf>
    <xf numFmtId="3" fontId="14" fillId="0" borderId="17" xfId="0" applyNumberFormat="1" applyFont="1" applyFill="1" applyBorder="1" applyAlignment="1">
      <alignment horizontal="center"/>
    </xf>
    <xf numFmtId="0" fontId="21" fillId="0" borderId="13" xfId="0" applyNumberFormat="1" applyFont="1" applyBorder="1" applyAlignment="1" applyProtection="1">
      <alignment vertical="top" wrapText="1"/>
      <protection locked="0"/>
    </xf>
    <xf numFmtId="49" fontId="22" fillId="0" borderId="24" xfId="0" applyNumberFormat="1" applyFont="1" applyFill="1" applyBorder="1" applyAlignment="1">
      <alignment horizontal="center" vertical="top" wrapText="1"/>
    </xf>
    <xf numFmtId="3" fontId="21" fillId="0" borderId="13" xfId="0" applyNumberFormat="1" applyFont="1" applyFill="1" applyBorder="1" applyAlignment="1">
      <alignment horizontal="justify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49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justify" vertical="center" wrapText="1"/>
    </xf>
    <xf numFmtId="3" fontId="15" fillId="33" borderId="2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49" fontId="21" fillId="0" borderId="22" xfId="0" applyNumberFormat="1" applyFont="1" applyBorder="1" applyAlignment="1" applyProtection="1">
      <alignment vertical="top" wrapText="1"/>
      <protection locked="0"/>
    </xf>
    <xf numFmtId="0" fontId="14" fillId="0" borderId="31" xfId="0" applyFont="1" applyFill="1" applyBorder="1" applyAlignment="1">
      <alignment/>
    </xf>
    <xf numFmtId="49" fontId="21" fillId="0" borderId="26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45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3" fontId="30" fillId="0" borderId="2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 applyProtection="1">
      <alignment vertical="top" wrapText="1"/>
      <protection locked="0"/>
    </xf>
    <xf numFmtId="49" fontId="28" fillId="0" borderId="13" xfId="0" applyNumberFormat="1" applyFont="1" applyBorder="1" applyAlignment="1" applyProtection="1">
      <alignment vertical="top" wrapText="1"/>
      <protection locked="0"/>
    </xf>
    <xf numFmtId="3" fontId="29" fillId="0" borderId="30" xfId="0" applyNumberFormat="1" applyFont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wrapText="1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16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75" zoomScaleNormal="75" zoomScaleSheetLayoutView="75" zoomScalePageLayoutView="0" workbookViewId="0" topLeftCell="A44">
      <selection activeCell="C51" sqref="C51"/>
    </sheetView>
  </sheetViews>
  <sheetFormatPr defaultColWidth="9.00390625" defaultRowHeight="12.75"/>
  <cols>
    <col min="1" max="1" width="9.125" style="2" customWidth="1"/>
    <col min="2" max="2" width="45.125" style="2" customWidth="1"/>
    <col min="3" max="3" width="106.00390625" style="2" customWidth="1"/>
    <col min="4" max="4" width="15.375" style="2" customWidth="1"/>
    <col min="5" max="5" width="45.375" style="2" customWidth="1"/>
    <col min="6" max="6" width="15.25390625" style="2" customWidth="1"/>
    <col min="7" max="7" width="15.75390625" style="2" customWidth="1"/>
    <col min="8" max="16384" width="9.125" style="2" customWidth="1"/>
  </cols>
  <sheetData>
    <row r="1" spans="2:6" ht="45" customHeight="1">
      <c r="B1" s="3"/>
      <c r="C1" s="245"/>
      <c r="D1" s="245"/>
      <c r="F1" s="1" t="s">
        <v>55</v>
      </c>
    </row>
    <row r="2" ht="15">
      <c r="F2" s="1" t="s">
        <v>69</v>
      </c>
    </row>
    <row r="3" ht="18" customHeight="1">
      <c r="F3" s="1" t="s">
        <v>70</v>
      </c>
    </row>
    <row r="4" ht="18" customHeight="1">
      <c r="F4" s="1"/>
    </row>
    <row r="5" spans="1:7" ht="20.25">
      <c r="A5" s="19" t="s">
        <v>106</v>
      </c>
      <c r="B5" s="252" t="s">
        <v>47</v>
      </c>
      <c r="C5" s="252"/>
      <c r="D5" s="252"/>
      <c r="E5" s="252"/>
      <c r="F5" s="252"/>
      <c r="G5" s="252"/>
    </row>
    <row r="6" ht="15.75" thickBot="1">
      <c r="G6" s="1" t="s">
        <v>45</v>
      </c>
    </row>
    <row r="7" spans="1:7" ht="30.75" customHeight="1" thickBot="1">
      <c r="A7" s="7" t="s">
        <v>1</v>
      </c>
      <c r="B7" s="249" t="s">
        <v>3</v>
      </c>
      <c r="C7" s="247" t="s">
        <v>4</v>
      </c>
      <c r="D7" s="251"/>
      <c r="E7" s="247" t="s">
        <v>56</v>
      </c>
      <c r="F7" s="248"/>
      <c r="G7" s="80" t="s">
        <v>57</v>
      </c>
    </row>
    <row r="8" spans="1:7" ht="42.75" customHeight="1" thickBot="1">
      <c r="A8" s="8" t="s">
        <v>2</v>
      </c>
      <c r="B8" s="250"/>
      <c r="C8" s="75" t="s">
        <v>5</v>
      </c>
      <c r="D8" s="76" t="s">
        <v>6</v>
      </c>
      <c r="E8" s="77" t="s">
        <v>5</v>
      </c>
      <c r="F8" s="78" t="s">
        <v>6</v>
      </c>
      <c r="G8" s="79" t="s">
        <v>6</v>
      </c>
    </row>
    <row r="9" spans="1:7" s="23" customFormat="1" ht="24" customHeight="1" thickBot="1">
      <c r="A9" s="39" t="s">
        <v>113</v>
      </c>
      <c r="B9" s="111" t="s">
        <v>114</v>
      </c>
      <c r="C9" s="40" t="s">
        <v>0</v>
      </c>
      <c r="D9" s="47">
        <f>SUM(D10:D12)</f>
        <v>314000</v>
      </c>
      <c r="E9" s="49" t="s">
        <v>0</v>
      </c>
      <c r="F9" s="50">
        <f>SUM(F13:F13)</f>
        <v>0</v>
      </c>
      <c r="G9" s="51">
        <f>D9+F9</f>
        <v>314000</v>
      </c>
    </row>
    <row r="10" spans="1:7" ht="21" customHeight="1">
      <c r="A10" s="120" t="s">
        <v>115</v>
      </c>
      <c r="B10" s="86"/>
      <c r="C10" s="121" t="s">
        <v>95</v>
      </c>
      <c r="D10" s="122">
        <f>21000-7000</f>
        <v>14000</v>
      </c>
      <c r="E10" s="119"/>
      <c r="F10" s="119"/>
      <c r="G10" s="53">
        <f>D10+F10</f>
        <v>14000</v>
      </c>
    </row>
    <row r="11" spans="1:7" ht="21" customHeight="1">
      <c r="A11" s="227" t="s">
        <v>67</v>
      </c>
      <c r="B11" s="224"/>
      <c r="C11" s="133" t="s">
        <v>68</v>
      </c>
      <c r="D11" s="140">
        <v>100000</v>
      </c>
      <c r="E11" s="225"/>
      <c r="F11" s="226"/>
      <c r="G11" s="48">
        <f>D11+F11</f>
        <v>100000</v>
      </c>
    </row>
    <row r="12" spans="1:8" s="23" customFormat="1" ht="20.25" customHeight="1" thickBot="1">
      <c r="A12" s="123" t="s">
        <v>65</v>
      </c>
      <c r="B12" s="124"/>
      <c r="C12" s="124" t="s">
        <v>54</v>
      </c>
      <c r="D12" s="125">
        <f>200000</f>
        <v>200000</v>
      </c>
      <c r="E12" s="69"/>
      <c r="F12" s="36"/>
      <c r="G12" s="52">
        <f>D12+F12</f>
        <v>200000</v>
      </c>
      <c r="H12" s="31"/>
    </row>
    <row r="13" spans="1:7" s="23" customFormat="1" ht="24" customHeight="1" thickBot="1">
      <c r="A13" s="39" t="s">
        <v>18</v>
      </c>
      <c r="B13" s="46" t="s">
        <v>17</v>
      </c>
      <c r="C13" s="40" t="s">
        <v>0</v>
      </c>
      <c r="D13" s="47">
        <f>SUM(D14:D17)</f>
        <v>920000</v>
      </c>
      <c r="E13" s="49" t="s">
        <v>0</v>
      </c>
      <c r="F13" s="41">
        <f>SUM(F16:F16)</f>
        <v>0</v>
      </c>
      <c r="G13" s="51">
        <f aca="true" t="shared" si="0" ref="G13:G39">D13+F13</f>
        <v>920000</v>
      </c>
    </row>
    <row r="14" spans="1:7" s="23" customFormat="1" ht="27" customHeight="1">
      <c r="A14" s="120" t="s">
        <v>67</v>
      </c>
      <c r="B14" s="126"/>
      <c r="C14" s="127" t="s">
        <v>68</v>
      </c>
      <c r="D14" s="128">
        <f>200000-100000</f>
        <v>100000</v>
      </c>
      <c r="E14" s="129"/>
      <c r="F14" s="129"/>
      <c r="G14" s="53">
        <f>D14+F14</f>
        <v>100000</v>
      </c>
    </row>
    <row r="15" spans="1:7" s="23" customFormat="1" ht="27" customHeight="1">
      <c r="A15" s="243" t="s">
        <v>74</v>
      </c>
      <c r="B15" s="132"/>
      <c r="C15" s="133" t="s">
        <v>125</v>
      </c>
      <c r="D15" s="134">
        <v>10000</v>
      </c>
      <c r="E15" s="135"/>
      <c r="F15" s="130"/>
      <c r="G15" s="142">
        <f>D15+F15</f>
        <v>10000</v>
      </c>
    </row>
    <row r="16" spans="1:7" s="23" customFormat="1" ht="21.75" customHeight="1">
      <c r="A16" s="244"/>
      <c r="B16" s="132"/>
      <c r="C16" s="133" t="s">
        <v>75</v>
      </c>
      <c r="D16" s="134">
        <v>500000</v>
      </c>
      <c r="E16" s="135"/>
      <c r="F16" s="136"/>
      <c r="G16" s="142">
        <f>D16+F16</f>
        <v>500000</v>
      </c>
    </row>
    <row r="17" spans="1:7" s="23" customFormat="1" ht="21.75" customHeight="1" thickBot="1">
      <c r="A17" s="144" t="s">
        <v>126</v>
      </c>
      <c r="B17" s="228"/>
      <c r="C17" s="229" t="s">
        <v>127</v>
      </c>
      <c r="D17" s="152">
        <v>310000</v>
      </c>
      <c r="E17" s="230"/>
      <c r="F17" s="130"/>
      <c r="G17" s="48">
        <f>D17+F17</f>
        <v>310000</v>
      </c>
    </row>
    <row r="18" spans="1:7" s="23" customFormat="1" ht="63" customHeight="1" thickBot="1">
      <c r="A18" s="39" t="s">
        <v>19</v>
      </c>
      <c r="B18" s="46" t="s">
        <v>20</v>
      </c>
      <c r="C18" s="40" t="s">
        <v>0</v>
      </c>
      <c r="D18" s="47">
        <f>D19+D21</f>
        <v>270000</v>
      </c>
      <c r="E18" s="49" t="s">
        <v>0</v>
      </c>
      <c r="F18" s="41">
        <f>SUM(F21:F24)</f>
        <v>0</v>
      </c>
      <c r="G18" s="51">
        <f t="shared" si="0"/>
        <v>270000</v>
      </c>
    </row>
    <row r="19" spans="1:7" s="57" customFormat="1" ht="42.75" customHeight="1">
      <c r="A19" s="137" t="s">
        <v>59</v>
      </c>
      <c r="B19" s="138"/>
      <c r="C19" s="139" t="s">
        <v>130</v>
      </c>
      <c r="D19" s="140">
        <f>200000+50000</f>
        <v>250000</v>
      </c>
      <c r="E19" s="141"/>
      <c r="F19" s="142"/>
      <c r="G19" s="52">
        <f>D19+F19</f>
        <v>250000</v>
      </c>
    </row>
    <row r="20" spans="1:7" s="236" customFormat="1" ht="23.25" customHeight="1">
      <c r="A20" s="237"/>
      <c r="B20" s="238"/>
      <c r="C20" s="239" t="s">
        <v>129</v>
      </c>
      <c r="D20" s="240">
        <v>60000</v>
      </c>
      <c r="E20" s="241"/>
      <c r="F20" s="242"/>
      <c r="G20" s="235">
        <f>D20+F20</f>
        <v>60000</v>
      </c>
    </row>
    <row r="21" spans="1:7" s="57" customFormat="1" ht="48" customHeight="1" thickBot="1">
      <c r="A21" s="137" t="s">
        <v>74</v>
      </c>
      <c r="B21" s="117"/>
      <c r="C21" s="133" t="s">
        <v>128</v>
      </c>
      <c r="D21" s="134">
        <v>20000</v>
      </c>
      <c r="E21" s="97"/>
      <c r="F21" s="48"/>
      <c r="G21" s="52">
        <f t="shared" si="0"/>
        <v>20000</v>
      </c>
    </row>
    <row r="22" spans="1:7" s="23" customFormat="1" ht="60" customHeight="1" thickBot="1">
      <c r="A22" s="39" t="s">
        <v>39</v>
      </c>
      <c r="B22" s="46" t="s">
        <v>50</v>
      </c>
      <c r="C22" s="40" t="s">
        <v>0</v>
      </c>
      <c r="D22" s="47">
        <f>SUM(D23:D24)</f>
        <v>297000</v>
      </c>
      <c r="E22" s="49" t="s">
        <v>0</v>
      </c>
      <c r="F22" s="41">
        <f>SUM(F24:F24)</f>
        <v>0</v>
      </c>
      <c r="G22" s="51">
        <f t="shared" si="0"/>
        <v>297000</v>
      </c>
    </row>
    <row r="23" spans="1:7" s="57" customFormat="1" ht="27" customHeight="1">
      <c r="A23" s="143" t="s">
        <v>61</v>
      </c>
      <c r="B23" s="94"/>
      <c r="C23" s="127" t="s">
        <v>22</v>
      </c>
      <c r="D23" s="128">
        <v>19000</v>
      </c>
      <c r="E23" s="95"/>
      <c r="F23" s="53"/>
      <c r="G23" s="52">
        <f>D23+F23</f>
        <v>19000</v>
      </c>
    </row>
    <row r="24" spans="1:7" s="23" customFormat="1" ht="25.5" customHeight="1" thickBot="1">
      <c r="A24" s="144" t="s">
        <v>60</v>
      </c>
      <c r="B24" s="124"/>
      <c r="C24" s="124" t="s">
        <v>31</v>
      </c>
      <c r="D24" s="125">
        <v>278000</v>
      </c>
      <c r="E24" s="116"/>
      <c r="F24" s="60"/>
      <c r="G24" s="52">
        <f t="shared" si="0"/>
        <v>278000</v>
      </c>
    </row>
    <row r="25" spans="1:7" s="23" customFormat="1" ht="41.25" customHeight="1" thickBot="1">
      <c r="A25" s="39" t="s">
        <v>11</v>
      </c>
      <c r="B25" s="46" t="s">
        <v>21</v>
      </c>
      <c r="C25" s="40" t="s">
        <v>0</v>
      </c>
      <c r="D25" s="47">
        <f>D26+D29+D30+D31</f>
        <v>1276500</v>
      </c>
      <c r="E25" s="49" t="s">
        <v>0</v>
      </c>
      <c r="F25" s="41">
        <f>SUM(F30:F30)</f>
        <v>0</v>
      </c>
      <c r="G25" s="51">
        <f t="shared" si="0"/>
        <v>1276500</v>
      </c>
    </row>
    <row r="26" spans="1:7" s="99" customFormat="1" ht="39.75" customHeight="1">
      <c r="A26" s="98"/>
      <c r="B26" s="94"/>
      <c r="C26" s="121" t="s">
        <v>110</v>
      </c>
      <c r="D26" s="95">
        <f>SUM(D27:D28)</f>
        <v>136500</v>
      </c>
      <c r="E26" s="96"/>
      <c r="F26" s="53"/>
      <c r="G26" s="54">
        <f t="shared" si="0"/>
        <v>136500</v>
      </c>
    </row>
    <row r="27" spans="1:7" s="105" customFormat="1" ht="22.5" customHeight="1">
      <c r="A27" s="145" t="s">
        <v>109</v>
      </c>
      <c r="B27" s="100"/>
      <c r="C27" s="101" t="s">
        <v>119</v>
      </c>
      <c r="D27" s="102">
        <v>46500</v>
      </c>
      <c r="E27" s="103"/>
      <c r="F27" s="104"/>
      <c r="G27" s="92">
        <f t="shared" si="0"/>
        <v>46500</v>
      </c>
    </row>
    <row r="28" spans="1:7" s="105" customFormat="1" ht="19.5" customHeight="1">
      <c r="A28" s="146" t="s">
        <v>76</v>
      </c>
      <c r="B28" s="106"/>
      <c r="C28" s="101" t="s">
        <v>119</v>
      </c>
      <c r="D28" s="107">
        <v>90000</v>
      </c>
      <c r="E28" s="108"/>
      <c r="F28" s="109"/>
      <c r="G28" s="92">
        <f t="shared" si="0"/>
        <v>90000</v>
      </c>
    </row>
    <row r="29" spans="1:7" s="57" customFormat="1" ht="22.5" customHeight="1">
      <c r="A29" s="147" t="s">
        <v>76</v>
      </c>
      <c r="B29" s="138"/>
      <c r="C29" s="139" t="s">
        <v>118</v>
      </c>
      <c r="D29" s="140">
        <v>600000</v>
      </c>
      <c r="E29" s="141"/>
      <c r="F29" s="142"/>
      <c r="G29" s="54">
        <f>D29+F29</f>
        <v>600000</v>
      </c>
    </row>
    <row r="30" spans="1:7" s="57" customFormat="1" ht="39" customHeight="1">
      <c r="A30" s="137" t="s">
        <v>93</v>
      </c>
      <c r="B30" s="117"/>
      <c r="C30" s="148" t="s">
        <v>97</v>
      </c>
      <c r="D30" s="134">
        <f>500000-60000</f>
        <v>440000</v>
      </c>
      <c r="E30" s="97"/>
      <c r="F30" s="48"/>
      <c r="G30" s="52">
        <f t="shared" si="0"/>
        <v>440000</v>
      </c>
    </row>
    <row r="31" spans="1:7" s="57" customFormat="1" ht="24" customHeight="1" thickBot="1">
      <c r="A31" s="149" t="s">
        <v>89</v>
      </c>
      <c r="B31" s="150"/>
      <c r="C31" s="151" t="s">
        <v>94</v>
      </c>
      <c r="D31" s="152">
        <v>100000</v>
      </c>
      <c r="E31" s="116"/>
      <c r="F31" s="60"/>
      <c r="G31" s="52">
        <f t="shared" si="0"/>
        <v>100000</v>
      </c>
    </row>
    <row r="32" spans="1:7" s="23" customFormat="1" ht="56.25" customHeight="1" thickBot="1">
      <c r="A32" s="39" t="s">
        <v>14</v>
      </c>
      <c r="B32" s="46" t="s">
        <v>15</v>
      </c>
      <c r="C32" s="40" t="s">
        <v>0</v>
      </c>
      <c r="D32" s="47">
        <f>SUM(D33:D35)</f>
        <v>167800</v>
      </c>
      <c r="E32" s="49" t="s">
        <v>0</v>
      </c>
      <c r="F32" s="41">
        <f>SUM(F33:F34)</f>
        <v>0</v>
      </c>
      <c r="G32" s="51">
        <f t="shared" si="0"/>
        <v>167800</v>
      </c>
    </row>
    <row r="33" spans="1:7" s="57" customFormat="1" ht="77.25" customHeight="1">
      <c r="A33" s="143" t="s">
        <v>53</v>
      </c>
      <c r="B33" s="94"/>
      <c r="C33" s="211" t="s">
        <v>122</v>
      </c>
      <c r="D33" s="122">
        <v>29300</v>
      </c>
      <c r="E33" s="55"/>
      <c r="F33" s="56"/>
      <c r="G33" s="52">
        <f t="shared" si="0"/>
        <v>29300</v>
      </c>
    </row>
    <row r="34" spans="1:7" s="57" customFormat="1" ht="39.75" customHeight="1">
      <c r="A34" s="149" t="s">
        <v>53</v>
      </c>
      <c r="B34" s="138"/>
      <c r="C34" s="139" t="s">
        <v>52</v>
      </c>
      <c r="D34" s="140">
        <v>20000</v>
      </c>
      <c r="E34" s="58"/>
      <c r="F34" s="34"/>
      <c r="G34" s="52">
        <f t="shared" si="0"/>
        <v>20000</v>
      </c>
    </row>
    <row r="35" spans="1:7" s="57" customFormat="1" ht="22.5" customHeight="1" thickBot="1">
      <c r="A35" s="153" t="s">
        <v>111</v>
      </c>
      <c r="B35" s="115"/>
      <c r="C35" s="154" t="s">
        <v>95</v>
      </c>
      <c r="D35" s="152">
        <v>118500</v>
      </c>
      <c r="E35" s="110"/>
      <c r="F35" s="62"/>
      <c r="G35" s="93">
        <f t="shared" si="0"/>
        <v>118500</v>
      </c>
    </row>
    <row r="36" spans="1:7" s="23" customFormat="1" ht="40.5" customHeight="1" thickBot="1">
      <c r="A36" s="39" t="s">
        <v>12</v>
      </c>
      <c r="B36" s="46" t="s">
        <v>13</v>
      </c>
      <c r="C36" s="40" t="s">
        <v>0</v>
      </c>
      <c r="D36" s="47">
        <f>D37+D40+D41</f>
        <v>803691</v>
      </c>
      <c r="E36" s="49" t="s">
        <v>0</v>
      </c>
      <c r="F36" s="41">
        <f>SUM(F38:F43)</f>
        <v>21500</v>
      </c>
      <c r="G36" s="51">
        <f t="shared" si="0"/>
        <v>825191</v>
      </c>
    </row>
    <row r="37" spans="1:7" s="57" customFormat="1" ht="40.5" customHeight="1">
      <c r="A37" s="118"/>
      <c r="B37" s="94"/>
      <c r="C37" s="155" t="s">
        <v>123</v>
      </c>
      <c r="D37" s="128">
        <f>D38+D39</f>
        <v>128500</v>
      </c>
      <c r="E37" s="73"/>
      <c r="F37" s="53"/>
      <c r="G37" s="52">
        <f t="shared" si="0"/>
        <v>128500</v>
      </c>
    </row>
    <row r="38" spans="1:7" s="105" customFormat="1" ht="18" customHeight="1">
      <c r="A38" s="212" t="s">
        <v>72</v>
      </c>
      <c r="B38" s="212"/>
      <c r="C38" s="213" t="s">
        <v>120</v>
      </c>
      <c r="D38" s="214">
        <v>28500</v>
      </c>
      <c r="E38" s="215"/>
      <c r="F38" s="104"/>
      <c r="G38" s="216">
        <f t="shared" si="0"/>
        <v>28500</v>
      </c>
    </row>
    <row r="39" spans="1:7" s="105" customFormat="1" ht="21" customHeight="1">
      <c r="A39" s="212" t="s">
        <v>71</v>
      </c>
      <c r="B39" s="100"/>
      <c r="C39" s="213" t="s">
        <v>120</v>
      </c>
      <c r="D39" s="214">
        <v>100000</v>
      </c>
      <c r="E39" s="217"/>
      <c r="F39" s="218"/>
      <c r="G39" s="216">
        <f t="shared" si="0"/>
        <v>100000</v>
      </c>
    </row>
    <row r="40" spans="1:7" s="57" customFormat="1" ht="21" customHeight="1">
      <c r="A40" s="157" t="s">
        <v>61</v>
      </c>
      <c r="B40" s="138"/>
      <c r="C40" s="158" t="s">
        <v>22</v>
      </c>
      <c r="D40" s="159">
        <v>19500</v>
      </c>
      <c r="E40" s="74"/>
      <c r="F40" s="34"/>
      <c r="G40" s="52">
        <f aca="true" t="shared" si="1" ref="G40:G69">D40+F40</f>
        <v>19500</v>
      </c>
    </row>
    <row r="41" spans="1:7" s="57" customFormat="1" ht="37.5" customHeight="1">
      <c r="A41" s="150"/>
      <c r="B41" s="138"/>
      <c r="C41" s="158" t="s">
        <v>107</v>
      </c>
      <c r="D41" s="159">
        <f>D42+D43</f>
        <v>655691</v>
      </c>
      <c r="E41" s="160"/>
      <c r="F41" s="161"/>
      <c r="G41" s="52">
        <f t="shared" si="1"/>
        <v>655691</v>
      </c>
    </row>
    <row r="42" spans="1:7" s="167" customFormat="1" ht="36" customHeight="1">
      <c r="A42" s="162" t="s">
        <v>103</v>
      </c>
      <c r="B42" s="163"/>
      <c r="C42" s="213" t="s">
        <v>120</v>
      </c>
      <c r="D42" s="164">
        <v>618577</v>
      </c>
      <c r="E42" s="168" t="s">
        <v>23</v>
      </c>
      <c r="F42" s="169">
        <v>21500</v>
      </c>
      <c r="G42" s="92">
        <f>D42+F42</f>
        <v>640077</v>
      </c>
    </row>
    <row r="43" spans="1:7" s="167" customFormat="1" ht="21" customHeight="1" thickBot="1">
      <c r="A43" s="162" t="s">
        <v>104</v>
      </c>
      <c r="B43" s="163"/>
      <c r="C43" s="213" t="s">
        <v>120</v>
      </c>
      <c r="D43" s="164">
        <v>37114</v>
      </c>
      <c r="E43" s="165"/>
      <c r="F43" s="166"/>
      <c r="G43" s="92">
        <f t="shared" si="1"/>
        <v>37114</v>
      </c>
    </row>
    <row r="44" spans="1:7" s="23" customFormat="1" ht="40.5" customHeight="1" thickBot="1">
      <c r="A44" s="39" t="s">
        <v>24</v>
      </c>
      <c r="B44" s="46" t="s">
        <v>25</v>
      </c>
      <c r="C44" s="40" t="s">
        <v>0</v>
      </c>
      <c r="D44" s="47">
        <f>SUM(D45)</f>
        <v>15000</v>
      </c>
      <c r="E44" s="49" t="s">
        <v>0</v>
      </c>
      <c r="F44" s="41">
        <f>SUM(F45)</f>
        <v>0</v>
      </c>
      <c r="G44" s="51">
        <f>D44+F44</f>
        <v>15000</v>
      </c>
    </row>
    <row r="45" spans="1:7" s="23" customFormat="1" ht="27" customHeight="1" thickBot="1">
      <c r="A45" s="123" t="s">
        <v>73</v>
      </c>
      <c r="B45" s="124"/>
      <c r="C45" s="124" t="s">
        <v>26</v>
      </c>
      <c r="D45" s="125">
        <v>15000</v>
      </c>
      <c r="E45" s="59"/>
      <c r="F45" s="60"/>
      <c r="G45" s="52">
        <f t="shared" si="1"/>
        <v>15000</v>
      </c>
    </row>
    <row r="46" spans="1:7" s="23" customFormat="1" ht="59.25" customHeight="1" thickBot="1">
      <c r="A46" s="39" t="s">
        <v>9</v>
      </c>
      <c r="B46" s="46" t="s">
        <v>10</v>
      </c>
      <c r="C46" s="40" t="s">
        <v>0</v>
      </c>
      <c r="D46" s="47">
        <f>SUM(D47)</f>
        <v>7260</v>
      </c>
      <c r="E46" s="49" t="s">
        <v>0</v>
      </c>
      <c r="F46" s="41">
        <f>SUM(F47)</f>
        <v>0</v>
      </c>
      <c r="G46" s="51">
        <f>D46+F46</f>
        <v>7260</v>
      </c>
    </row>
    <row r="47" spans="1:7" s="23" customFormat="1" ht="27.75" customHeight="1" thickBot="1">
      <c r="A47" s="123" t="s">
        <v>60</v>
      </c>
      <c r="B47" s="124"/>
      <c r="C47" s="124" t="s">
        <v>32</v>
      </c>
      <c r="D47" s="125">
        <v>7260</v>
      </c>
      <c r="E47" s="59"/>
      <c r="F47" s="60"/>
      <c r="G47" s="52">
        <f t="shared" si="1"/>
        <v>7260</v>
      </c>
    </row>
    <row r="48" spans="1:8" s="23" customFormat="1" ht="38.25" customHeight="1" thickBot="1">
      <c r="A48" s="39" t="s">
        <v>27</v>
      </c>
      <c r="B48" s="46" t="s">
        <v>28</v>
      </c>
      <c r="C48" s="40" t="s">
        <v>0</v>
      </c>
      <c r="D48" s="47">
        <f>SUM(D49:D50)</f>
        <v>1075100</v>
      </c>
      <c r="E48" s="49" t="s">
        <v>0</v>
      </c>
      <c r="F48" s="41">
        <f>SUM(F50)</f>
        <v>0</v>
      </c>
      <c r="G48" s="51">
        <f>D48+F48</f>
        <v>1075100</v>
      </c>
      <c r="H48" s="31"/>
    </row>
    <row r="49" spans="1:8" s="57" customFormat="1" ht="24" customHeight="1" thickBot="1">
      <c r="A49" s="120" t="s">
        <v>112</v>
      </c>
      <c r="B49" s="94"/>
      <c r="C49" s="121" t="s">
        <v>95</v>
      </c>
      <c r="D49" s="219">
        <v>275100</v>
      </c>
      <c r="E49" s="96"/>
      <c r="F49" s="53"/>
      <c r="G49" s="113">
        <f t="shared" si="1"/>
        <v>275100</v>
      </c>
      <c r="H49" s="112"/>
    </row>
    <row r="50" spans="1:8" s="23" customFormat="1" ht="39.75" customHeight="1" thickBot="1">
      <c r="A50" s="170" t="s">
        <v>74</v>
      </c>
      <c r="B50" s="124"/>
      <c r="C50" s="124" t="s">
        <v>81</v>
      </c>
      <c r="D50" s="125">
        <v>800000</v>
      </c>
      <c r="E50" s="61"/>
      <c r="F50" s="62"/>
      <c r="G50" s="113">
        <f t="shared" si="1"/>
        <v>800000</v>
      </c>
      <c r="H50" s="31"/>
    </row>
    <row r="51" spans="1:8" s="23" customFormat="1" ht="62.25" customHeight="1" thickBot="1">
      <c r="A51" s="39" t="s">
        <v>44</v>
      </c>
      <c r="B51" s="46" t="s">
        <v>51</v>
      </c>
      <c r="C51" s="40" t="s">
        <v>0</v>
      </c>
      <c r="D51" s="47">
        <f>D52</f>
        <v>1255900</v>
      </c>
      <c r="E51" s="49" t="s">
        <v>0</v>
      </c>
      <c r="F51" s="41">
        <f>SUM(F54)</f>
        <v>0</v>
      </c>
      <c r="G51" s="51">
        <f>D51+F51</f>
        <v>1255900</v>
      </c>
      <c r="H51" s="31"/>
    </row>
    <row r="52" spans="1:8" s="57" customFormat="1" ht="39" customHeight="1">
      <c r="A52" s="118"/>
      <c r="B52" s="94"/>
      <c r="C52" s="219" t="s">
        <v>110</v>
      </c>
      <c r="D52" s="219">
        <f>D53+D54</f>
        <v>1255900</v>
      </c>
      <c r="E52" s="96"/>
      <c r="F52" s="53"/>
      <c r="G52" s="52">
        <f t="shared" si="1"/>
        <v>1255900</v>
      </c>
      <c r="H52" s="112"/>
    </row>
    <row r="53" spans="1:8" s="57" customFormat="1" ht="24.75" customHeight="1">
      <c r="A53" s="171" t="s">
        <v>116</v>
      </c>
      <c r="B53" s="117"/>
      <c r="C53" s="213" t="s">
        <v>120</v>
      </c>
      <c r="D53" s="220">
        <v>255900</v>
      </c>
      <c r="E53" s="55"/>
      <c r="F53" s="48"/>
      <c r="G53" s="52">
        <f t="shared" si="1"/>
        <v>255900</v>
      </c>
      <c r="H53" s="112"/>
    </row>
    <row r="54" spans="1:8" s="23" customFormat="1" ht="21" customHeight="1" thickBot="1">
      <c r="A54" s="123" t="s">
        <v>65</v>
      </c>
      <c r="B54" s="124"/>
      <c r="C54" s="221" t="s">
        <v>120</v>
      </c>
      <c r="D54" s="125">
        <v>1000000</v>
      </c>
      <c r="E54" s="172"/>
      <c r="F54" s="36"/>
      <c r="G54" s="52">
        <f t="shared" si="1"/>
        <v>1000000</v>
      </c>
      <c r="H54" s="31"/>
    </row>
    <row r="55" spans="1:8" s="23" customFormat="1" ht="61.5" customHeight="1" thickBot="1">
      <c r="A55" s="39" t="s">
        <v>40</v>
      </c>
      <c r="B55" s="173" t="s">
        <v>41</v>
      </c>
      <c r="C55" s="40" t="s">
        <v>0</v>
      </c>
      <c r="D55" s="47">
        <f>SUM(D56:D57)</f>
        <v>900000</v>
      </c>
      <c r="E55" s="49" t="s">
        <v>0</v>
      </c>
      <c r="F55" s="41">
        <f>SUM(F56:F57)</f>
        <v>0</v>
      </c>
      <c r="G55" s="51">
        <f>D55+F55</f>
        <v>900000</v>
      </c>
      <c r="H55" s="31"/>
    </row>
    <row r="56" spans="1:8" s="23" customFormat="1" ht="36.75" customHeight="1">
      <c r="A56" s="131" t="s">
        <v>62</v>
      </c>
      <c r="B56" s="154"/>
      <c r="C56" s="154" t="s">
        <v>33</v>
      </c>
      <c r="D56" s="174">
        <v>200000</v>
      </c>
      <c r="E56" s="63"/>
      <c r="F56" s="64"/>
      <c r="G56" s="52">
        <f t="shared" si="1"/>
        <v>200000</v>
      </c>
      <c r="H56" s="31"/>
    </row>
    <row r="57" spans="1:8" s="23" customFormat="1" ht="39.75" customHeight="1" thickBot="1">
      <c r="A57" s="170" t="s">
        <v>60</v>
      </c>
      <c r="B57" s="175"/>
      <c r="C57" s="175" t="s">
        <v>34</v>
      </c>
      <c r="D57" s="176">
        <v>700000</v>
      </c>
      <c r="E57" s="65"/>
      <c r="F57" s="66"/>
      <c r="G57" s="52">
        <f t="shared" si="1"/>
        <v>700000</v>
      </c>
      <c r="H57" s="31"/>
    </row>
    <row r="58" spans="1:8" s="23" customFormat="1" ht="40.5" customHeight="1" thickBot="1">
      <c r="A58" s="39" t="s">
        <v>42</v>
      </c>
      <c r="B58" s="173" t="s">
        <v>43</v>
      </c>
      <c r="C58" s="40" t="s">
        <v>0</v>
      </c>
      <c r="D58" s="47">
        <f>SUM(D59:D59)</f>
        <v>400000</v>
      </c>
      <c r="E58" s="49" t="s">
        <v>0</v>
      </c>
      <c r="F58" s="41">
        <f>SUM(F59:F59)</f>
        <v>0</v>
      </c>
      <c r="G58" s="51">
        <f>D58+F58</f>
        <v>400000</v>
      </c>
      <c r="H58" s="31"/>
    </row>
    <row r="59" spans="1:8" s="23" customFormat="1" ht="39.75" customHeight="1" thickBot="1">
      <c r="A59" s="120" t="s">
        <v>63</v>
      </c>
      <c r="B59" s="121"/>
      <c r="C59" s="124" t="s">
        <v>35</v>
      </c>
      <c r="D59" s="125">
        <f>300000+100000</f>
        <v>400000</v>
      </c>
      <c r="E59" s="63"/>
      <c r="F59" s="64"/>
      <c r="G59" s="52">
        <f t="shared" si="1"/>
        <v>400000</v>
      </c>
      <c r="H59" s="31"/>
    </row>
    <row r="60" spans="1:8" s="23" customFormat="1" ht="56.25" customHeight="1" thickBot="1">
      <c r="A60" s="39" t="s">
        <v>7</v>
      </c>
      <c r="B60" s="182" t="s">
        <v>8</v>
      </c>
      <c r="C60" s="40" t="s">
        <v>0</v>
      </c>
      <c r="D60" s="47">
        <f>D61+D62+D63+D64+D65+D66</f>
        <v>3517200</v>
      </c>
      <c r="E60" s="49" t="s">
        <v>0</v>
      </c>
      <c r="F60" s="41">
        <f>SUM(F61:F66)</f>
        <v>0</v>
      </c>
      <c r="G60" s="51">
        <f>D60+F60</f>
        <v>3517200</v>
      </c>
      <c r="H60" s="31"/>
    </row>
    <row r="61" spans="1:8" s="23" customFormat="1" ht="23.25" customHeight="1">
      <c r="A61" s="254" t="s">
        <v>64</v>
      </c>
      <c r="B61" s="204"/>
      <c r="C61" s="231" t="s">
        <v>58</v>
      </c>
      <c r="D61" s="174">
        <v>1100000</v>
      </c>
      <c r="E61" s="63"/>
      <c r="F61" s="64"/>
      <c r="G61" s="52">
        <f t="shared" si="1"/>
        <v>1100000</v>
      </c>
      <c r="H61" s="31"/>
    </row>
    <row r="62" spans="1:8" s="23" customFormat="1" ht="17.25" customHeight="1">
      <c r="A62" s="255"/>
      <c r="B62" s="124"/>
      <c r="C62" s="232" t="s">
        <v>29</v>
      </c>
      <c r="D62" s="178">
        <v>897700</v>
      </c>
      <c r="E62" s="67"/>
      <c r="F62" s="68"/>
      <c r="G62" s="52">
        <f t="shared" si="1"/>
        <v>897700</v>
      </c>
      <c r="H62" s="31"/>
    </row>
    <row r="63" spans="1:8" s="23" customFormat="1" ht="40.5" customHeight="1">
      <c r="A63" s="255"/>
      <c r="B63" s="124"/>
      <c r="C63" s="232" t="s">
        <v>124</v>
      </c>
      <c r="D63" s="178">
        <v>319500</v>
      </c>
      <c r="E63" s="67"/>
      <c r="F63" s="68"/>
      <c r="G63" s="52">
        <f t="shared" si="1"/>
        <v>319500</v>
      </c>
      <c r="H63" s="31"/>
    </row>
    <row r="64" spans="1:8" s="23" customFormat="1" ht="26.25" customHeight="1">
      <c r="A64" s="255"/>
      <c r="B64" s="124"/>
      <c r="C64" s="232" t="s">
        <v>48</v>
      </c>
      <c r="D64" s="178">
        <v>400000</v>
      </c>
      <c r="E64" s="67"/>
      <c r="F64" s="68"/>
      <c r="G64" s="52">
        <f t="shared" si="1"/>
        <v>400000</v>
      </c>
      <c r="H64" s="31"/>
    </row>
    <row r="65" spans="1:8" s="23" customFormat="1" ht="24" customHeight="1">
      <c r="A65" s="255"/>
      <c r="B65" s="124"/>
      <c r="C65" s="232" t="s">
        <v>49</v>
      </c>
      <c r="D65" s="161">
        <v>500000</v>
      </c>
      <c r="E65" s="67"/>
      <c r="F65" s="68"/>
      <c r="G65" s="52">
        <f t="shared" si="1"/>
        <v>500000</v>
      </c>
      <c r="H65" s="31"/>
    </row>
    <row r="66" spans="1:8" s="23" customFormat="1" ht="19.5" customHeight="1" thickBot="1">
      <c r="A66" s="256"/>
      <c r="B66" s="234"/>
      <c r="C66" s="233" t="s">
        <v>36</v>
      </c>
      <c r="D66" s="125">
        <v>300000</v>
      </c>
      <c r="E66" s="65"/>
      <c r="F66" s="66"/>
      <c r="G66" s="52">
        <f t="shared" si="1"/>
        <v>300000</v>
      </c>
      <c r="H66" s="31"/>
    </row>
    <row r="67" spans="1:8" s="23" customFormat="1" ht="62.25" customHeight="1" thickBot="1">
      <c r="A67" s="39" t="s">
        <v>37</v>
      </c>
      <c r="B67" s="202" t="s">
        <v>38</v>
      </c>
      <c r="C67" s="40" t="s">
        <v>0</v>
      </c>
      <c r="D67" s="47">
        <f>SUM(D68:D69)</f>
        <v>1100000</v>
      </c>
      <c r="E67" s="49" t="s">
        <v>0</v>
      </c>
      <c r="F67" s="41">
        <f>SUM(F69:F69)</f>
        <v>0</v>
      </c>
      <c r="G67" s="51">
        <f>D67+F67</f>
        <v>1100000</v>
      </c>
      <c r="H67" s="31"/>
    </row>
    <row r="68" spans="1:8" s="23" customFormat="1" ht="21" customHeight="1">
      <c r="A68" s="131" t="s">
        <v>66</v>
      </c>
      <c r="B68" s="177"/>
      <c r="C68" s="177" t="s">
        <v>30</v>
      </c>
      <c r="D68" s="178">
        <v>500000</v>
      </c>
      <c r="E68" s="70"/>
      <c r="F68" s="71"/>
      <c r="G68" s="52">
        <f>D68+F68</f>
        <v>500000</v>
      </c>
      <c r="H68" s="31"/>
    </row>
    <row r="69" spans="1:8" s="23" customFormat="1" ht="36.75" customHeight="1" thickBot="1">
      <c r="A69" s="131" t="s">
        <v>60</v>
      </c>
      <c r="B69" s="154"/>
      <c r="C69" s="154" t="s">
        <v>117</v>
      </c>
      <c r="D69" s="174">
        <v>600000</v>
      </c>
      <c r="E69" s="63"/>
      <c r="F69" s="64"/>
      <c r="G69" s="52">
        <f t="shared" si="1"/>
        <v>600000</v>
      </c>
      <c r="H69" s="31"/>
    </row>
    <row r="70" spans="1:8" s="23" customFormat="1" ht="30.75" customHeight="1" thickBot="1">
      <c r="A70" s="26"/>
      <c r="B70" s="27" t="s">
        <v>0</v>
      </c>
      <c r="C70" s="28"/>
      <c r="D70" s="29">
        <f>D13+D18+D22+D25+D32+D36+D44+D46+D48+D51+D55+D58+D60+D67+D9</f>
        <v>12319451</v>
      </c>
      <c r="E70" s="72"/>
      <c r="F70" s="29">
        <f>F13+F18+F22+F25+F32+F36+F44+F46+F48+F51+F55+F58+F60+F67+F9</f>
        <v>21500</v>
      </c>
      <c r="G70" s="28">
        <f>G13+G18+G22+G25+G32+G36+G44+G46+G48+G51+G55+G58+G60+G67+G9</f>
        <v>12340951</v>
      </c>
      <c r="H70" s="31"/>
    </row>
    <row r="71" spans="1:8" s="6" customFormat="1" ht="30.75" customHeight="1">
      <c r="A71" s="10"/>
      <c r="B71" s="11"/>
      <c r="C71" s="12"/>
      <c r="D71" s="12"/>
      <c r="E71" s="3"/>
      <c r="F71" s="12"/>
      <c r="G71" s="12"/>
      <c r="H71" s="9"/>
    </row>
    <row r="72" spans="1:8" s="6" customFormat="1" ht="30.75" customHeight="1">
      <c r="A72" s="10"/>
      <c r="B72" s="11"/>
      <c r="C72" s="12"/>
      <c r="D72" s="12"/>
      <c r="E72" s="3"/>
      <c r="F72" s="12"/>
      <c r="G72" s="12"/>
      <c r="H72" s="9"/>
    </row>
    <row r="73" spans="1:8" s="6" customFormat="1" ht="30.75" customHeight="1">
      <c r="A73" s="2"/>
      <c r="B73" s="2"/>
      <c r="C73" s="2"/>
      <c r="D73" s="2"/>
      <c r="E73" s="2"/>
      <c r="F73" s="2"/>
      <c r="G73" s="2"/>
      <c r="H73" s="9"/>
    </row>
    <row r="74" spans="1:8" s="6" customFormat="1" ht="57" customHeight="1">
      <c r="A74" s="19" t="s">
        <v>105</v>
      </c>
      <c r="B74" s="246" t="s">
        <v>121</v>
      </c>
      <c r="C74" s="246"/>
      <c r="D74" s="246"/>
      <c r="E74" s="246"/>
      <c r="F74" s="246"/>
      <c r="G74" s="2"/>
      <c r="H74" s="9"/>
    </row>
    <row r="75" spans="1:8" s="6" customFormat="1" ht="30.75" customHeight="1" thickBot="1">
      <c r="A75" s="2"/>
      <c r="B75" s="2"/>
      <c r="C75" s="2"/>
      <c r="D75" s="2"/>
      <c r="E75" s="2"/>
      <c r="F75" s="2"/>
      <c r="G75" s="1" t="s">
        <v>45</v>
      </c>
      <c r="H75" s="9"/>
    </row>
    <row r="76" spans="1:8" s="6" customFormat="1" ht="30.75" customHeight="1">
      <c r="A76" s="89" t="s">
        <v>1</v>
      </c>
      <c r="B76" s="266" t="s">
        <v>3</v>
      </c>
      <c r="C76" s="253" t="s">
        <v>4</v>
      </c>
      <c r="D76" s="251"/>
      <c r="E76" s="253" t="s">
        <v>56</v>
      </c>
      <c r="F76" s="251"/>
      <c r="G76" s="86" t="s">
        <v>57</v>
      </c>
      <c r="H76" s="9"/>
    </row>
    <row r="77" spans="1:8" s="6" customFormat="1" ht="43.5" customHeight="1" thickBot="1">
      <c r="A77" s="90" t="s">
        <v>2</v>
      </c>
      <c r="B77" s="267"/>
      <c r="C77" s="88" t="s">
        <v>5</v>
      </c>
      <c r="D77" s="16" t="s">
        <v>6</v>
      </c>
      <c r="E77" s="88" t="s">
        <v>5</v>
      </c>
      <c r="F77" s="16" t="s">
        <v>6</v>
      </c>
      <c r="G77" s="87" t="s">
        <v>6</v>
      </c>
      <c r="H77" s="9"/>
    </row>
    <row r="78" spans="1:7" s="23" customFormat="1" ht="44.25" customHeight="1" thickBot="1">
      <c r="A78" s="39" t="s">
        <v>11</v>
      </c>
      <c r="B78" s="46" t="s">
        <v>21</v>
      </c>
      <c r="C78" s="40" t="s">
        <v>0</v>
      </c>
      <c r="D78" s="47">
        <f>SUM(D79:D79)</f>
        <v>320000</v>
      </c>
      <c r="E78" s="49" t="s">
        <v>0</v>
      </c>
      <c r="F78" s="47">
        <f>SUM(F79:F79)</f>
        <v>0</v>
      </c>
      <c r="G78" s="41">
        <f>D78+F78</f>
        <v>320000</v>
      </c>
    </row>
    <row r="79" spans="1:7" s="57" customFormat="1" ht="43.5" customHeight="1" thickBot="1">
      <c r="A79" s="156" t="s">
        <v>92</v>
      </c>
      <c r="B79" s="117"/>
      <c r="C79" s="148" t="s">
        <v>97</v>
      </c>
      <c r="D79" s="180">
        <v>320000</v>
      </c>
      <c r="E79" s="97"/>
      <c r="F79" s="181"/>
      <c r="G79" s="48">
        <f>D79+F79</f>
        <v>320000</v>
      </c>
    </row>
    <row r="80" spans="1:7" s="23" customFormat="1" ht="42.75" customHeight="1" thickBot="1">
      <c r="A80" s="39" t="s">
        <v>12</v>
      </c>
      <c r="B80" s="182" t="s">
        <v>13</v>
      </c>
      <c r="C80" s="45" t="s">
        <v>0</v>
      </c>
      <c r="D80" s="41">
        <f>SUM(D81:D86)</f>
        <v>477481</v>
      </c>
      <c r="E80" s="40" t="s">
        <v>0</v>
      </c>
      <c r="F80" s="47">
        <f>SUM(F81:F86)</f>
        <v>0</v>
      </c>
      <c r="G80" s="50">
        <f>D80+F80</f>
        <v>477481</v>
      </c>
    </row>
    <row r="81" spans="1:7" s="57" customFormat="1" ht="18.75" customHeight="1">
      <c r="A81" s="156" t="s">
        <v>72</v>
      </c>
      <c r="B81" s="94"/>
      <c r="C81" s="127" t="s">
        <v>16</v>
      </c>
      <c r="D81" s="183">
        <v>43881</v>
      </c>
      <c r="E81" s="184"/>
      <c r="F81" s="185"/>
      <c r="G81" s="186">
        <f>D81+F81</f>
        <v>43881</v>
      </c>
    </row>
    <row r="82" spans="1:7" s="57" customFormat="1" ht="18.75" customHeight="1">
      <c r="A82" s="156" t="s">
        <v>71</v>
      </c>
      <c r="B82" s="117"/>
      <c r="C82" s="133" t="s">
        <v>16</v>
      </c>
      <c r="D82" s="187">
        <v>330000</v>
      </c>
      <c r="E82" s="188"/>
      <c r="F82" s="189"/>
      <c r="G82" s="186">
        <f aca="true" t="shared" si="2" ref="G82:G98">D82+F82</f>
        <v>330000</v>
      </c>
    </row>
    <row r="83" spans="1:7" s="57" customFormat="1" ht="21" customHeight="1">
      <c r="A83" s="263" t="s">
        <v>85</v>
      </c>
      <c r="B83" s="260"/>
      <c r="C83" s="133" t="s">
        <v>84</v>
      </c>
      <c r="D83" s="187">
        <v>30000</v>
      </c>
      <c r="E83" s="188"/>
      <c r="F83" s="189"/>
      <c r="G83" s="186">
        <f t="shared" si="2"/>
        <v>30000</v>
      </c>
    </row>
    <row r="84" spans="1:7" s="57" customFormat="1" ht="39.75" customHeight="1">
      <c r="A84" s="264"/>
      <c r="B84" s="261"/>
      <c r="C84" s="133" t="s">
        <v>90</v>
      </c>
      <c r="D84" s="187">
        <v>25000</v>
      </c>
      <c r="E84" s="188"/>
      <c r="F84" s="189"/>
      <c r="G84" s="186">
        <f t="shared" si="2"/>
        <v>25000</v>
      </c>
    </row>
    <row r="85" spans="1:7" s="57" customFormat="1" ht="25.5" customHeight="1">
      <c r="A85" s="265"/>
      <c r="B85" s="262"/>
      <c r="C85" s="133" t="s">
        <v>91</v>
      </c>
      <c r="D85" s="187">
        <v>25000</v>
      </c>
      <c r="E85" s="188"/>
      <c r="F85" s="189"/>
      <c r="G85" s="186">
        <f t="shared" si="2"/>
        <v>25000</v>
      </c>
    </row>
    <row r="86" spans="1:7" s="57" customFormat="1" ht="18.75" customHeight="1" thickBot="1">
      <c r="A86" s="156" t="s">
        <v>86</v>
      </c>
      <c r="B86" s="190"/>
      <c r="C86" s="191" t="s">
        <v>16</v>
      </c>
      <c r="D86" s="187">
        <v>23600</v>
      </c>
      <c r="E86" s="192"/>
      <c r="F86" s="193"/>
      <c r="G86" s="194">
        <f t="shared" si="2"/>
        <v>23600</v>
      </c>
    </row>
    <row r="87" spans="1:8" s="23" customFormat="1" ht="42" customHeight="1" thickBot="1">
      <c r="A87" s="42" t="s">
        <v>27</v>
      </c>
      <c r="B87" s="114" t="s">
        <v>28</v>
      </c>
      <c r="C87" s="43" t="s">
        <v>0</v>
      </c>
      <c r="D87" s="41">
        <f>SUM(D88:D92)</f>
        <v>830000</v>
      </c>
      <c r="E87" s="44" t="s">
        <v>0</v>
      </c>
      <c r="F87" s="81">
        <f>SUM(F88:F92)</f>
        <v>0</v>
      </c>
      <c r="G87" s="41">
        <f>D87+F87</f>
        <v>830000</v>
      </c>
      <c r="H87" s="31"/>
    </row>
    <row r="88" spans="1:8" s="23" customFormat="1" ht="38.25" customHeight="1">
      <c r="A88" s="257">
        <v>110502</v>
      </c>
      <c r="B88" s="32"/>
      <c r="C88" s="195" t="s">
        <v>96</v>
      </c>
      <c r="D88" s="196">
        <v>23000</v>
      </c>
      <c r="E88" s="197"/>
      <c r="F88" s="198"/>
      <c r="G88" s="194">
        <f t="shared" si="2"/>
        <v>23000</v>
      </c>
      <c r="H88" s="31"/>
    </row>
    <row r="89" spans="1:8" s="23" customFormat="1" ht="39.75" customHeight="1">
      <c r="A89" s="258"/>
      <c r="B89" s="123"/>
      <c r="C89" s="199" t="s">
        <v>80</v>
      </c>
      <c r="D89" s="194">
        <v>15000</v>
      </c>
      <c r="E89" s="33"/>
      <c r="F89" s="58"/>
      <c r="G89" s="194">
        <f t="shared" si="2"/>
        <v>15000</v>
      </c>
      <c r="H89" s="31"/>
    </row>
    <row r="90" spans="1:8" s="23" customFormat="1" ht="22.5" customHeight="1">
      <c r="A90" s="258"/>
      <c r="B90" s="35"/>
      <c r="C90" s="199" t="s">
        <v>77</v>
      </c>
      <c r="D90" s="194">
        <v>602000</v>
      </c>
      <c r="E90" s="33"/>
      <c r="F90" s="58"/>
      <c r="G90" s="194">
        <f t="shared" si="2"/>
        <v>602000</v>
      </c>
      <c r="H90" s="31"/>
    </row>
    <row r="91" spans="1:7" s="23" customFormat="1" ht="18.75">
      <c r="A91" s="258"/>
      <c r="B91" s="36"/>
      <c r="C91" s="199" t="s">
        <v>78</v>
      </c>
      <c r="D91" s="194">
        <v>80000</v>
      </c>
      <c r="E91" s="33"/>
      <c r="F91" s="82"/>
      <c r="G91" s="194">
        <f t="shared" si="2"/>
        <v>80000</v>
      </c>
    </row>
    <row r="92" spans="1:7" s="23" customFormat="1" ht="43.5" customHeight="1" thickBot="1">
      <c r="A92" s="259"/>
      <c r="B92" s="37"/>
      <c r="C92" s="200" t="s">
        <v>79</v>
      </c>
      <c r="D92" s="201">
        <v>110000</v>
      </c>
      <c r="E92" s="38"/>
      <c r="F92" s="83"/>
      <c r="G92" s="194">
        <f t="shared" si="2"/>
        <v>110000</v>
      </c>
    </row>
    <row r="93" spans="1:8" s="23" customFormat="1" ht="45.75" customHeight="1" thickBot="1">
      <c r="A93" s="39" t="s">
        <v>82</v>
      </c>
      <c r="B93" s="202" t="s">
        <v>83</v>
      </c>
      <c r="C93" s="40" t="s">
        <v>0</v>
      </c>
      <c r="D93" s="41">
        <f>D94+D98</f>
        <v>3878245</v>
      </c>
      <c r="E93" s="40" t="s">
        <v>0</v>
      </c>
      <c r="F93" s="47">
        <f>SUM(F94:F98)</f>
        <v>0</v>
      </c>
      <c r="G93" s="41">
        <f>D93+F93</f>
        <v>3878245</v>
      </c>
      <c r="H93" s="31"/>
    </row>
    <row r="94" spans="1:7" s="23" customFormat="1" ht="57.75" customHeight="1">
      <c r="A94" s="203" t="s">
        <v>100</v>
      </c>
      <c r="B94" s="21"/>
      <c r="C94" s="204" t="s">
        <v>108</v>
      </c>
      <c r="D94" s="205">
        <f>SUM(D95:D97)</f>
        <v>3721245</v>
      </c>
      <c r="E94" s="22"/>
      <c r="F94" s="84"/>
      <c r="G94" s="196">
        <f t="shared" si="2"/>
        <v>3721245</v>
      </c>
    </row>
    <row r="95" spans="1:7" ht="18.75">
      <c r="A95" s="206" t="s">
        <v>98</v>
      </c>
      <c r="B95" s="20"/>
      <c r="C95" s="213" t="s">
        <v>120</v>
      </c>
      <c r="D95" s="207">
        <v>2136043</v>
      </c>
      <c r="E95" s="17"/>
      <c r="F95" s="85"/>
      <c r="G95" s="208">
        <f t="shared" si="2"/>
        <v>2136043</v>
      </c>
    </row>
    <row r="96" spans="1:7" ht="18.75">
      <c r="A96" s="206" t="s">
        <v>99</v>
      </c>
      <c r="B96" s="20"/>
      <c r="C96" s="213" t="s">
        <v>120</v>
      </c>
      <c r="D96" s="207">
        <v>499682</v>
      </c>
      <c r="E96" s="17"/>
      <c r="F96" s="85"/>
      <c r="G96" s="208">
        <f t="shared" si="2"/>
        <v>499682</v>
      </c>
    </row>
    <row r="97" spans="1:7" ht="18.75">
      <c r="A97" s="206" t="s">
        <v>101</v>
      </c>
      <c r="B97" s="20"/>
      <c r="C97" s="213" t="s">
        <v>120</v>
      </c>
      <c r="D97" s="207">
        <v>1085520</v>
      </c>
      <c r="E97" s="17"/>
      <c r="F97" s="85"/>
      <c r="G97" s="208">
        <f t="shared" si="2"/>
        <v>1085520</v>
      </c>
    </row>
    <row r="98" spans="1:7" s="23" customFormat="1" ht="38.25" thickBot="1">
      <c r="A98" s="137" t="s">
        <v>88</v>
      </c>
      <c r="B98" s="24"/>
      <c r="C98" s="209" t="s">
        <v>87</v>
      </c>
      <c r="D98" s="210">
        <v>157000</v>
      </c>
      <c r="E98" s="25"/>
      <c r="F98" s="83"/>
      <c r="G98" s="201">
        <f t="shared" si="2"/>
        <v>157000</v>
      </c>
    </row>
    <row r="99" spans="1:8" s="23" customFormat="1" ht="30.75" customHeight="1" thickBot="1">
      <c r="A99" s="26"/>
      <c r="B99" s="27" t="s">
        <v>0</v>
      </c>
      <c r="C99" s="28"/>
      <c r="D99" s="29">
        <f>D78+D80+D87+D93</f>
        <v>5505726</v>
      </c>
      <c r="E99" s="30"/>
      <c r="F99" s="29">
        <f>F48+F54+F57+F60+F64+F74+F76+F78+F80+F82+F85+F87+F94+F96</f>
        <v>0</v>
      </c>
      <c r="G99" s="28">
        <f>D99+F99</f>
        <v>5505726</v>
      </c>
      <c r="H99" s="31"/>
    </row>
    <row r="100" spans="1:7" ht="15.75">
      <c r="A100" s="15"/>
      <c r="B100" s="3"/>
      <c r="C100" s="13"/>
      <c r="D100" s="14"/>
      <c r="E100" s="3"/>
      <c r="F100" s="3"/>
      <c r="G100" s="3"/>
    </row>
    <row r="101" spans="1:7" ht="15.75">
      <c r="A101" s="15"/>
      <c r="B101" s="3"/>
      <c r="C101" s="13"/>
      <c r="D101" s="14"/>
      <c r="E101" s="3"/>
      <c r="F101" s="3"/>
      <c r="G101" s="3"/>
    </row>
    <row r="102" spans="1:7" ht="15.75">
      <c r="A102" s="15"/>
      <c r="B102" s="3"/>
      <c r="C102" s="13"/>
      <c r="D102" s="14"/>
      <c r="E102" s="3"/>
      <c r="F102" s="3"/>
      <c r="G102" s="3"/>
    </row>
    <row r="103" ht="15">
      <c r="B103" s="2" t="s">
        <v>46</v>
      </c>
    </row>
    <row r="109" spans="1:4" ht="30.75" customHeight="1">
      <c r="A109" s="3"/>
      <c r="B109" s="4"/>
      <c r="C109" s="4"/>
      <c r="D109" s="5"/>
    </row>
  </sheetData>
  <sheetProtection/>
  <mergeCells count="14">
    <mergeCell ref="C76:D76"/>
    <mergeCell ref="E76:F76"/>
    <mergeCell ref="A61:A66"/>
    <mergeCell ref="A88:A92"/>
    <mergeCell ref="B83:B85"/>
    <mergeCell ref="A83:A85"/>
    <mergeCell ref="B76:B77"/>
    <mergeCell ref="A15:A16"/>
    <mergeCell ref="C1:D1"/>
    <mergeCell ref="B74:F74"/>
    <mergeCell ref="E7:F7"/>
    <mergeCell ref="B7:B8"/>
    <mergeCell ref="C7:D7"/>
    <mergeCell ref="B5:G5"/>
  </mergeCells>
  <printOptions/>
  <pageMargins left="0.41" right="0.14" top="0.28" bottom="0.09" header="0.27" footer="0.0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SheetLayoutView="75" zoomScalePageLayoutView="0" workbookViewId="0" topLeftCell="A7">
      <selection activeCell="B7" sqref="B7"/>
    </sheetView>
  </sheetViews>
  <sheetFormatPr defaultColWidth="9.00390625" defaultRowHeight="12.75"/>
  <cols>
    <col min="1" max="1" width="9.125" style="2" customWidth="1"/>
    <col min="2" max="2" width="45.125" style="2" customWidth="1"/>
    <col min="3" max="3" width="92.75390625" style="2" customWidth="1"/>
    <col min="4" max="4" width="15.375" style="2" customWidth="1"/>
    <col min="5" max="5" width="39.375" style="2" customWidth="1"/>
    <col min="6" max="6" width="17.00390625" style="2" customWidth="1"/>
    <col min="7" max="7" width="15.75390625" style="2" customWidth="1"/>
    <col min="8" max="16384" width="9.125" style="2" customWidth="1"/>
  </cols>
  <sheetData>
    <row r="1" spans="1:8" s="6" customFormat="1" ht="68.25" customHeight="1">
      <c r="A1" s="91" t="s">
        <v>105</v>
      </c>
      <c r="B1" s="246" t="s">
        <v>121</v>
      </c>
      <c r="C1" s="246"/>
      <c r="D1" s="246"/>
      <c r="E1" s="246"/>
      <c r="F1" s="246"/>
      <c r="G1" s="2"/>
      <c r="H1" s="9"/>
    </row>
    <row r="2" spans="1:8" s="6" customFormat="1" ht="16.5" customHeight="1">
      <c r="A2" s="91"/>
      <c r="B2" s="18"/>
      <c r="C2" s="18"/>
      <c r="D2" s="18"/>
      <c r="E2" s="18"/>
      <c r="F2" s="18"/>
      <c r="G2" s="2"/>
      <c r="H2" s="9"/>
    </row>
    <row r="3" spans="1:8" s="6" customFormat="1" ht="30.75" customHeight="1" thickBot="1">
      <c r="A3" s="2"/>
      <c r="B3" s="2"/>
      <c r="C3" s="2"/>
      <c r="D3" s="2"/>
      <c r="E3" s="2"/>
      <c r="F3" s="2"/>
      <c r="G3" s="1" t="s">
        <v>45</v>
      </c>
      <c r="H3" s="9"/>
    </row>
    <row r="4" spans="1:8" s="6" customFormat="1" ht="30.75" customHeight="1">
      <c r="A4" s="89" t="s">
        <v>1</v>
      </c>
      <c r="B4" s="266" t="s">
        <v>3</v>
      </c>
      <c r="C4" s="253" t="s">
        <v>4</v>
      </c>
      <c r="D4" s="251"/>
      <c r="E4" s="253" t="s">
        <v>56</v>
      </c>
      <c r="F4" s="251"/>
      <c r="G4" s="86" t="s">
        <v>57</v>
      </c>
      <c r="H4" s="9"/>
    </row>
    <row r="5" spans="1:8" s="6" customFormat="1" ht="43.5" customHeight="1" thickBot="1">
      <c r="A5" s="90" t="s">
        <v>2</v>
      </c>
      <c r="B5" s="267"/>
      <c r="C5" s="88" t="s">
        <v>5</v>
      </c>
      <c r="D5" s="16" t="s">
        <v>6</v>
      </c>
      <c r="E5" s="88" t="s">
        <v>5</v>
      </c>
      <c r="F5" s="16" t="s">
        <v>6</v>
      </c>
      <c r="G5" s="87" t="s">
        <v>6</v>
      </c>
      <c r="H5" s="9"/>
    </row>
    <row r="6" spans="1:7" s="23" customFormat="1" ht="40.5" customHeight="1" thickBot="1">
      <c r="A6" s="39" t="s">
        <v>11</v>
      </c>
      <c r="B6" s="46" t="s">
        <v>21</v>
      </c>
      <c r="C6" s="40" t="s">
        <v>0</v>
      </c>
      <c r="D6" s="47">
        <f>SUM(D7:D7)</f>
        <v>320000</v>
      </c>
      <c r="E6" s="222"/>
      <c r="F6" s="47">
        <f>SUM(F7:F7)</f>
        <v>0</v>
      </c>
      <c r="G6" s="41">
        <f aca="true" t="shared" si="0" ref="G6:G27">D6+F6</f>
        <v>320000</v>
      </c>
    </row>
    <row r="7" spans="1:7" s="57" customFormat="1" ht="38.25" customHeight="1" thickBot="1">
      <c r="A7" s="156" t="s">
        <v>92</v>
      </c>
      <c r="B7" s="117"/>
      <c r="C7" s="148" t="s">
        <v>97</v>
      </c>
      <c r="D7" s="180">
        <v>320000</v>
      </c>
      <c r="E7" s="97"/>
      <c r="F7" s="181"/>
      <c r="G7" s="48">
        <f t="shared" si="0"/>
        <v>320000</v>
      </c>
    </row>
    <row r="8" spans="1:7" s="23" customFormat="1" ht="37.5" customHeight="1" thickBot="1">
      <c r="A8" s="39" t="s">
        <v>12</v>
      </c>
      <c r="B8" s="182" t="s">
        <v>13</v>
      </c>
      <c r="C8" s="45" t="s">
        <v>0</v>
      </c>
      <c r="D8" s="41">
        <f>SUM(D9:D14)</f>
        <v>477481</v>
      </c>
      <c r="E8" s="40" t="s">
        <v>0</v>
      </c>
      <c r="F8" s="47">
        <f>SUM(F9:F14)</f>
        <v>0</v>
      </c>
      <c r="G8" s="50">
        <f t="shared" si="0"/>
        <v>477481</v>
      </c>
    </row>
    <row r="9" spans="1:7" s="57" customFormat="1" ht="18.75" customHeight="1">
      <c r="A9" s="156" t="s">
        <v>72</v>
      </c>
      <c r="B9" s="94"/>
      <c r="C9" s="127" t="s">
        <v>16</v>
      </c>
      <c r="D9" s="183">
        <v>43881</v>
      </c>
      <c r="E9" s="184"/>
      <c r="F9" s="185"/>
      <c r="G9" s="186">
        <f t="shared" si="0"/>
        <v>43881</v>
      </c>
    </row>
    <row r="10" spans="1:7" s="57" customFormat="1" ht="18.75" customHeight="1">
      <c r="A10" s="156" t="s">
        <v>71</v>
      </c>
      <c r="B10" s="117"/>
      <c r="C10" s="133" t="s">
        <v>16</v>
      </c>
      <c r="D10" s="187">
        <v>330000</v>
      </c>
      <c r="E10" s="188"/>
      <c r="F10" s="189"/>
      <c r="G10" s="186">
        <f t="shared" si="0"/>
        <v>330000</v>
      </c>
    </row>
    <row r="11" spans="1:7" s="57" customFormat="1" ht="21" customHeight="1">
      <c r="A11" s="263" t="s">
        <v>85</v>
      </c>
      <c r="B11" s="260"/>
      <c r="C11" s="133" t="s">
        <v>84</v>
      </c>
      <c r="D11" s="187">
        <v>30000</v>
      </c>
      <c r="E11" s="188"/>
      <c r="F11" s="189"/>
      <c r="G11" s="186">
        <f t="shared" si="0"/>
        <v>30000</v>
      </c>
    </row>
    <row r="12" spans="1:7" s="57" customFormat="1" ht="39.75" customHeight="1">
      <c r="A12" s="264"/>
      <c r="B12" s="261"/>
      <c r="C12" s="133" t="s">
        <v>90</v>
      </c>
      <c r="D12" s="187">
        <v>25000</v>
      </c>
      <c r="E12" s="188"/>
      <c r="F12" s="189"/>
      <c r="G12" s="186">
        <f t="shared" si="0"/>
        <v>25000</v>
      </c>
    </row>
    <row r="13" spans="1:7" s="57" customFormat="1" ht="28.5" customHeight="1">
      <c r="A13" s="265"/>
      <c r="B13" s="262"/>
      <c r="C13" s="133" t="s">
        <v>91</v>
      </c>
      <c r="D13" s="187">
        <v>25000</v>
      </c>
      <c r="E13" s="188"/>
      <c r="F13" s="189"/>
      <c r="G13" s="186">
        <f t="shared" si="0"/>
        <v>25000</v>
      </c>
    </row>
    <row r="14" spans="1:7" s="57" customFormat="1" ht="18.75" customHeight="1" thickBot="1">
      <c r="A14" s="156" t="s">
        <v>86</v>
      </c>
      <c r="B14" s="190"/>
      <c r="C14" s="191" t="s">
        <v>16</v>
      </c>
      <c r="D14" s="187">
        <v>23600</v>
      </c>
      <c r="E14" s="192"/>
      <c r="F14" s="193"/>
      <c r="G14" s="194">
        <f t="shared" si="0"/>
        <v>23600</v>
      </c>
    </row>
    <row r="15" spans="1:8" s="23" customFormat="1" ht="39" customHeight="1" thickBot="1">
      <c r="A15" s="42" t="s">
        <v>27</v>
      </c>
      <c r="B15" s="114" t="s">
        <v>28</v>
      </c>
      <c r="C15" s="43" t="s">
        <v>0</v>
      </c>
      <c r="D15" s="41">
        <f>SUM(D16:D20)</f>
        <v>830000</v>
      </c>
      <c r="E15" s="44" t="s">
        <v>0</v>
      </c>
      <c r="F15" s="81">
        <f>SUM(F16:F20)</f>
        <v>0</v>
      </c>
      <c r="G15" s="41">
        <f t="shared" si="0"/>
        <v>830000</v>
      </c>
      <c r="H15" s="31"/>
    </row>
    <row r="16" spans="1:8" s="23" customFormat="1" ht="36.75" customHeight="1">
      <c r="A16" s="257">
        <v>110502</v>
      </c>
      <c r="B16" s="32"/>
      <c r="C16" s="195" t="s">
        <v>96</v>
      </c>
      <c r="D16" s="196">
        <v>23000</v>
      </c>
      <c r="E16" s="197"/>
      <c r="F16" s="198"/>
      <c r="G16" s="194">
        <f t="shared" si="0"/>
        <v>23000</v>
      </c>
      <c r="H16" s="31"/>
    </row>
    <row r="17" spans="1:8" s="23" customFormat="1" ht="39" customHeight="1">
      <c r="A17" s="258"/>
      <c r="B17" s="123"/>
      <c r="C17" s="199" t="s">
        <v>80</v>
      </c>
      <c r="D17" s="194">
        <v>15000</v>
      </c>
      <c r="E17" s="33"/>
      <c r="F17" s="58"/>
      <c r="G17" s="194">
        <f t="shared" si="0"/>
        <v>15000</v>
      </c>
      <c r="H17" s="31"/>
    </row>
    <row r="18" spans="1:8" s="23" customFormat="1" ht="29.25" customHeight="1">
      <c r="A18" s="258"/>
      <c r="B18" s="35"/>
      <c r="C18" s="199" t="s">
        <v>77</v>
      </c>
      <c r="D18" s="194">
        <v>602000</v>
      </c>
      <c r="E18" s="33"/>
      <c r="F18" s="58"/>
      <c r="G18" s="194">
        <f t="shared" si="0"/>
        <v>602000</v>
      </c>
      <c r="H18" s="31"/>
    </row>
    <row r="19" spans="1:7" s="23" customFormat="1" ht="22.5" customHeight="1">
      <c r="A19" s="258"/>
      <c r="B19" s="36"/>
      <c r="C19" s="199" t="s">
        <v>78</v>
      </c>
      <c r="D19" s="194">
        <v>80000</v>
      </c>
      <c r="E19" s="33"/>
      <c r="F19" s="82"/>
      <c r="G19" s="194">
        <f t="shared" si="0"/>
        <v>80000</v>
      </c>
    </row>
    <row r="20" spans="1:7" s="23" customFormat="1" ht="37.5" customHeight="1" thickBot="1">
      <c r="A20" s="259"/>
      <c r="B20" s="37"/>
      <c r="C20" s="200" t="s">
        <v>79</v>
      </c>
      <c r="D20" s="201">
        <v>110000</v>
      </c>
      <c r="E20" s="38"/>
      <c r="F20" s="83"/>
      <c r="G20" s="194">
        <f t="shared" si="0"/>
        <v>110000</v>
      </c>
    </row>
    <row r="21" spans="1:8" s="23" customFormat="1" ht="36.75" customHeight="1" thickBot="1">
      <c r="A21" s="39" t="s">
        <v>82</v>
      </c>
      <c r="B21" s="202" t="s">
        <v>83</v>
      </c>
      <c r="C21" s="40" t="s">
        <v>0</v>
      </c>
      <c r="D21" s="41">
        <f>D22+D26</f>
        <v>3878245</v>
      </c>
      <c r="E21" s="40" t="s">
        <v>0</v>
      </c>
      <c r="F21" s="47">
        <f>SUM(F22:F26)</f>
        <v>0</v>
      </c>
      <c r="G21" s="41">
        <f t="shared" si="0"/>
        <v>3878245</v>
      </c>
      <c r="H21" s="31"/>
    </row>
    <row r="22" spans="1:7" s="23" customFormat="1" ht="39" customHeight="1">
      <c r="A22" s="203" t="s">
        <v>100</v>
      </c>
      <c r="B22" s="21"/>
      <c r="C22" s="204" t="s">
        <v>108</v>
      </c>
      <c r="D22" s="205">
        <f>SUM(D23:D25)</f>
        <v>3721245</v>
      </c>
      <c r="E22" s="22"/>
      <c r="F22" s="84"/>
      <c r="G22" s="196">
        <f t="shared" si="0"/>
        <v>3721245</v>
      </c>
    </row>
    <row r="23" spans="1:7" ht="15.75">
      <c r="A23" s="206" t="s">
        <v>98</v>
      </c>
      <c r="B23" s="20"/>
      <c r="C23" s="179" t="s">
        <v>102</v>
      </c>
      <c r="D23" s="207">
        <v>2136043</v>
      </c>
      <c r="E23" s="17"/>
      <c r="F23" s="85"/>
      <c r="G23" s="223">
        <f t="shared" si="0"/>
        <v>2136043</v>
      </c>
    </row>
    <row r="24" spans="1:7" ht="15.75">
      <c r="A24" s="206" t="s">
        <v>99</v>
      </c>
      <c r="B24" s="20"/>
      <c r="C24" s="179" t="s">
        <v>102</v>
      </c>
      <c r="D24" s="207">
        <v>499682</v>
      </c>
      <c r="E24" s="17"/>
      <c r="F24" s="85"/>
      <c r="G24" s="223">
        <f t="shared" si="0"/>
        <v>499682</v>
      </c>
    </row>
    <row r="25" spans="1:7" ht="15.75">
      <c r="A25" s="206" t="s">
        <v>101</v>
      </c>
      <c r="B25" s="20"/>
      <c r="C25" s="179" t="s">
        <v>102</v>
      </c>
      <c r="D25" s="207">
        <v>1085520</v>
      </c>
      <c r="E25" s="17"/>
      <c r="F25" s="85"/>
      <c r="G25" s="223">
        <f t="shared" si="0"/>
        <v>1085520</v>
      </c>
    </row>
    <row r="26" spans="1:7" s="23" customFormat="1" ht="36.75" customHeight="1" thickBot="1">
      <c r="A26" s="137" t="s">
        <v>88</v>
      </c>
      <c r="B26" s="24"/>
      <c r="C26" s="209" t="s">
        <v>87</v>
      </c>
      <c r="D26" s="210">
        <v>157000</v>
      </c>
      <c r="E26" s="25"/>
      <c r="F26" s="83"/>
      <c r="G26" s="201">
        <f t="shared" si="0"/>
        <v>157000</v>
      </c>
    </row>
    <row r="27" spans="1:8" s="23" customFormat="1" ht="30.75" customHeight="1" thickBot="1">
      <c r="A27" s="26"/>
      <c r="B27" s="27" t="s">
        <v>0</v>
      </c>
      <c r="C27" s="28"/>
      <c r="D27" s="29">
        <f>D6+D8+D15+D21</f>
        <v>5505726</v>
      </c>
      <c r="E27" s="30"/>
      <c r="F27" s="29">
        <f>F6+F8+F15+F21</f>
        <v>0</v>
      </c>
      <c r="G27" s="28">
        <f t="shared" si="0"/>
        <v>5505726</v>
      </c>
      <c r="H27" s="31"/>
    </row>
    <row r="28" spans="1:7" ht="15.75">
      <c r="A28" s="15"/>
      <c r="B28" s="3"/>
      <c r="C28" s="13"/>
      <c r="D28" s="14"/>
      <c r="E28" s="3"/>
      <c r="F28" s="3"/>
      <c r="G28" s="3"/>
    </row>
    <row r="29" spans="1:7" ht="15.75">
      <c r="A29" s="15"/>
      <c r="B29" s="3"/>
      <c r="C29" s="13"/>
      <c r="D29" s="14"/>
      <c r="E29" s="3"/>
      <c r="F29" s="3"/>
      <c r="G29" s="3"/>
    </row>
    <row r="30" spans="1:7" ht="15.75">
      <c r="A30" s="15"/>
      <c r="B30" s="3"/>
      <c r="C30" s="13"/>
      <c r="D30" s="14"/>
      <c r="E30" s="3"/>
      <c r="F30" s="3"/>
      <c r="G30" s="3"/>
    </row>
    <row r="31" ht="15">
      <c r="B31" s="2" t="s">
        <v>46</v>
      </c>
    </row>
    <row r="37" spans="1:4" ht="30.75" customHeight="1">
      <c r="A37" s="3"/>
      <c r="B37" s="4"/>
      <c r="C37" s="4"/>
      <c r="D37" s="5"/>
    </row>
  </sheetData>
  <sheetProtection/>
  <mergeCells count="7">
    <mergeCell ref="A16:A20"/>
    <mergeCell ref="B11:B13"/>
    <mergeCell ref="A11:A13"/>
    <mergeCell ref="B1:F1"/>
    <mergeCell ref="B4:B5"/>
    <mergeCell ref="C4:D4"/>
    <mergeCell ref="E4:F4"/>
  </mergeCells>
  <printOptions/>
  <pageMargins left="0.41" right="0.14" top="0.28" bottom="0.09" header="0.27" footer="0.0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2008-03-03T11:03:20Z</cp:lastPrinted>
  <dcterms:created xsi:type="dcterms:W3CDTF">2006-12-24T13:19:10Z</dcterms:created>
  <dcterms:modified xsi:type="dcterms:W3CDTF">2017-06-22T08:23:40Z</dcterms:modified>
  <cp:category/>
  <cp:version/>
  <cp:contentType/>
  <cp:contentStatus/>
</cp:coreProperties>
</file>