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0"/>
  </bookViews>
  <sheets>
    <sheet name="додаток 3" sheetId="1" r:id="rId1"/>
    <sheet name="додаток 2" sheetId="2" r:id="rId2"/>
  </sheets>
  <externalReferences>
    <externalReference r:id="rId5"/>
  </externalReferences>
  <definedNames>
    <definedName name="_xlnm.Print_Titles" localSheetId="1">'додаток 2'!$8:$11</definedName>
    <definedName name="_xlnm.Print_Titles" localSheetId="0">'додаток 3'!$3:$5</definedName>
    <definedName name="_xlnm.Print_Area" localSheetId="1">'додаток 2'!$A$1:$N$68</definedName>
    <definedName name="_xlnm.Print_Area" localSheetId="0">'додаток 3'!$A$1:$N$93</definedName>
  </definedNames>
  <calcPr fullCalcOnLoad="1"/>
</workbook>
</file>

<file path=xl/sharedStrings.xml><?xml version="1.0" encoding="utf-8"?>
<sst xmlns="http://schemas.openxmlformats.org/spreadsheetml/2006/main" count="302" uniqueCount="172">
  <si>
    <t>Цiльовi фонди</t>
  </si>
  <si>
    <t>Видатки, не вiднесенi до основних груп</t>
  </si>
  <si>
    <t xml:space="preserve"> за функціональною структурою</t>
  </si>
  <si>
    <t>091104</t>
  </si>
  <si>
    <t>090000</t>
  </si>
  <si>
    <t>070000</t>
  </si>
  <si>
    <t>250404</t>
  </si>
  <si>
    <t>РАЗОМ</t>
  </si>
  <si>
    <t>Видатки загального фонду</t>
  </si>
  <si>
    <t>Всього</t>
  </si>
  <si>
    <t>Видатки спеціального фонду</t>
  </si>
  <si>
    <t>Головне фінансове управління облдержадміністрації</t>
  </si>
  <si>
    <t>Разом</t>
  </si>
  <si>
    <t>з них</t>
  </si>
  <si>
    <t>Освiта</t>
  </si>
  <si>
    <t>Соцiальний захист та соцiальне забезпечення</t>
  </si>
  <si>
    <t xml:space="preserve">Обласна рада </t>
  </si>
  <si>
    <t>Назва головного розпорядника коштів</t>
  </si>
  <si>
    <t>Будiвництво</t>
  </si>
  <si>
    <t>Капiтальнi вкладення</t>
  </si>
  <si>
    <t>Управління капітального будівництва облдержадміністрації</t>
  </si>
  <si>
    <t>150101</t>
  </si>
  <si>
    <t>070807</t>
  </si>
  <si>
    <t>250000</t>
  </si>
  <si>
    <t>Міжбюджетні трансферти</t>
  </si>
  <si>
    <t>Іншi видатки, в т.ч.</t>
  </si>
  <si>
    <t>Перший заступник голови обласної ради</t>
  </si>
  <si>
    <t>Код КТКВ</t>
  </si>
  <si>
    <t>(грн.)</t>
  </si>
  <si>
    <t>КТКВ</t>
  </si>
  <si>
    <t>Код головного розпорядника коштів</t>
  </si>
  <si>
    <t>Назва  КТКВ</t>
  </si>
  <si>
    <t>РАЗОМ ВИДАТКІВ</t>
  </si>
  <si>
    <t>001</t>
  </si>
  <si>
    <t>020</t>
  </si>
  <si>
    <t>050</t>
  </si>
  <si>
    <t>062</t>
  </si>
  <si>
    <t>060</t>
  </si>
  <si>
    <t>220</t>
  </si>
  <si>
    <t>200</t>
  </si>
  <si>
    <t>070</t>
  </si>
  <si>
    <t>230</t>
  </si>
  <si>
    <t>191</t>
  </si>
  <si>
    <t>Головне управління агропромислового розвитку облдержадміністрації</t>
  </si>
  <si>
    <t>250335</t>
  </si>
  <si>
    <t>Запобігання та лiквiдацiя надзвичайних ситуацiй та наслiдкiв стихiйного лиха</t>
  </si>
  <si>
    <t>010</t>
  </si>
  <si>
    <t>190</t>
  </si>
  <si>
    <t>додаток 2</t>
  </si>
  <si>
    <t>дод 2 разом</t>
  </si>
  <si>
    <t>з доходами</t>
  </si>
  <si>
    <t>Інші освітні програми, в т.ч.:</t>
  </si>
  <si>
    <t>ВСЬОГО</t>
  </si>
  <si>
    <t>104</t>
  </si>
  <si>
    <t>Відділ у справах сім‘ї та молоді облдержадміністрації</t>
  </si>
  <si>
    <t>Служба у справах дітей облдержадміністрації</t>
  </si>
  <si>
    <t>Найменування видатків бюджету за функціональною структурою  (за шестизначним кодом)</t>
  </si>
  <si>
    <t>споживання</t>
  </si>
  <si>
    <t>оплата праці</t>
  </si>
  <si>
    <t>комунальні послуги та енергоносії</t>
  </si>
  <si>
    <t>розвитку</t>
  </si>
  <si>
    <t>в тому числі бюджет розвитку</t>
  </si>
  <si>
    <t>14 (3+8)</t>
  </si>
  <si>
    <t>Додаток 2</t>
  </si>
  <si>
    <t>Головне управління з питань внутрішньої політики та інформації облдержадміністрації</t>
  </si>
  <si>
    <t>програма розвитку освіти в області на 2006-2010 роки</t>
  </si>
  <si>
    <t>програма інформатизації освітньо-виховної діяльності навчальних закладів області на 2006-2010 роки</t>
  </si>
  <si>
    <t>Управління культури і туризму облдержадміністрації</t>
  </si>
  <si>
    <t>в т.ч.</t>
  </si>
  <si>
    <t>Управління з питань надзвичайних ситуацій та цивільного захисту населення облдержадміністрації</t>
  </si>
  <si>
    <t>Управління з питань будівництва та архітектури облдержадміністрації</t>
  </si>
  <si>
    <t>Головне управління економіки та інвестиційної політики облдержадміністрації</t>
  </si>
  <si>
    <t>Головне управління праці та соціального захисту населення облдержадміністрації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</si>
  <si>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</si>
  <si>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Управління  освіти та науки облдержадміністрації</t>
  </si>
  <si>
    <t>програма роботи з обдарованою молоддю області на 2007-2010 роки</t>
  </si>
  <si>
    <t>250306</t>
  </si>
  <si>
    <t>Кошти, що передаються із загального фонду бюджету до бюджету розвитку (спеціального фонду)</t>
  </si>
  <si>
    <t>018</t>
  </si>
  <si>
    <t>Відділ міжнародного співробітництва та європейської інтеграції облдержадміністрації</t>
  </si>
  <si>
    <t>180410</t>
  </si>
  <si>
    <t>Інші заходи, пов'язані з економічною діяльністю</t>
  </si>
  <si>
    <t>Програма розвитку міжнародної і міжрегіональної співпраці на 2007-2009 роки</t>
  </si>
  <si>
    <t>Інші послуги, пов'язані  з економічною діяльністю</t>
  </si>
  <si>
    <t>006</t>
  </si>
  <si>
    <t>Обласна державна адміністрація</t>
  </si>
  <si>
    <t>Інші видатки</t>
  </si>
  <si>
    <t>Обласна програма підтримки сім'ї на період до 2010 року</t>
  </si>
  <si>
    <t>160903</t>
  </si>
  <si>
    <t>Програми в галузі сільського господарства, лісового господарства, рибальства та мисливства</t>
  </si>
  <si>
    <t>Сільське і лісове господарство, рибне господарство та мисливство</t>
  </si>
  <si>
    <t>160</t>
  </si>
  <si>
    <t>Головне управління промисловості та розвитку інфраструктури облдержадміністрації</t>
  </si>
  <si>
    <t>Комплексна програма забезпечення містобудівною документацією населених пунктів на території Рівненської області на 2006-2010 роки</t>
  </si>
  <si>
    <t>В.А.Королюк</t>
  </si>
  <si>
    <t>до рішення Рівненської обласної  ради</t>
  </si>
  <si>
    <t>від ____________ 2009 року № ______</t>
  </si>
  <si>
    <t>за рахунок інших субвенцій з місцевих бюджетів</t>
  </si>
  <si>
    <t>250388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</si>
  <si>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</si>
  <si>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180409</t>
  </si>
  <si>
    <t>Періодичні видання (газети та журнали) </t>
  </si>
  <si>
    <t>120201</t>
  </si>
  <si>
    <t>Програма розвитку інформаційного простору на 2008-2010 роки</t>
  </si>
  <si>
    <t>120300</t>
  </si>
  <si>
    <t>Книговидання</t>
  </si>
  <si>
    <t>Програма розвитку видавничої справи, сприяння збільшенню випуску книжкової продукції місцевих авторів у Рівненській області на 2006-2010 роки</t>
  </si>
  <si>
    <t>210105</t>
  </si>
  <si>
    <t>Програма створення страхового фонду документації Рівненської області  на 2006-2010 роки</t>
  </si>
  <si>
    <t xml:space="preserve">Видатки на запобігання та ліквідацію надзвичайних ситуацій та наслідків стихійного лиха </t>
  </si>
  <si>
    <t>Програма утримання, вдосконалення та розвитку територіальної системи центрального оповіщення цивільної оборони Рівненської області "Сигнал-ВО" на 2006-2010 роки</t>
  </si>
  <si>
    <t>180404</t>
  </si>
  <si>
    <t>Підтримка малого і середнього підприємництва</t>
  </si>
  <si>
    <t>Програма науково-технічного та інноваційного розвитку Рівненської області на 2008-2010 роки</t>
  </si>
  <si>
    <t>Обласна програма розвитку малого підприємництва в Рівненській області на 2009-2010 роки</t>
  </si>
  <si>
    <t>програма підтримки молоді в області на 2009-2015 роки</t>
  </si>
  <si>
    <t>120000</t>
  </si>
  <si>
    <t>Засоби масової інформації</t>
  </si>
  <si>
    <t>внески у статутний фонд газети "Вісті Рівненщини"</t>
  </si>
  <si>
    <t>внески у статутний фонд КП "Автобаза" Рівненської обласної ради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</si>
  <si>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  (внески у статутний фонд газети "Вісті Рівненщини")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</si>
  <si>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  (внески у статутний фонд КП "Автобаза" Рівненської обласної ради)</t>
  </si>
  <si>
    <t xml:space="preserve">Внески органів влади Автономної Республіки Крим та органів місцевого самоврядування у статутні фонди суб'єктів підприємницької діяльності </t>
  </si>
  <si>
    <t xml:space="preserve">Соціальні програми і заходи державних органів з питань забезпечення рівних прав та можливостей жінок і чоловіків </t>
  </si>
  <si>
    <t>091107</t>
  </si>
  <si>
    <t>Соціальні програми і заходи державних органів у справах сім'ї </t>
  </si>
  <si>
    <t xml:space="preserve">Зміни видатків обласного  бюджету  на   2009 рік </t>
  </si>
  <si>
    <t>090802</t>
  </si>
  <si>
    <t>Інші програми соціального захисту дітей</t>
  </si>
  <si>
    <t>Обласна програма подолання дитячої безпритульності і бездоглядності на 2006-2010 роки</t>
  </si>
  <si>
    <t>Програма із забезпечення участі громадськості Рівненщини у формуванні та реалізації державної політики і вивчення суспільної думки на 2006-2009 роки</t>
  </si>
  <si>
    <t>Регіональна програма розвитку земельних відносин у Рівненській області на 2006-2015 роки</t>
  </si>
  <si>
    <t>080</t>
  </si>
  <si>
    <t>Головне управління житлово-комунального господарства облдержадміністрації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</si>
  <si>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  (внески у статутний фонд РОВК КП ВКГ "Рівнеоблводоканал")</t>
  </si>
  <si>
    <t>внески у статутний фонд РОВК КП ВКГ "Рівнеоблводоканал"</t>
  </si>
  <si>
    <t>240000</t>
  </si>
  <si>
    <t>030</t>
  </si>
  <si>
    <t>Управління охорони здоров’я  облдержадміністрації</t>
  </si>
  <si>
    <t>080101</t>
  </si>
  <si>
    <t>Лікарні</t>
  </si>
  <si>
    <t>080000</t>
  </si>
  <si>
    <t>Охорона здоров'я</t>
  </si>
  <si>
    <t>150</t>
  </si>
  <si>
    <t>Відділ з питань фізичної культури і  спорту  облдержадміністрації</t>
  </si>
  <si>
    <t>Іншi видатки</t>
  </si>
  <si>
    <t>Фiзична культура i спорт</t>
  </si>
  <si>
    <t>Утримання робочої групи редколегії по підготовці і виданню Книги Пам'яті Рівненської області</t>
  </si>
  <si>
    <t>130201</t>
  </si>
  <si>
    <t>Субвенція з державного бюджету місцевим бюджетам на фінансування у 2009 році Програм- переможців Всеукраїнського конкурсу проектів та програм розвитку місцевого самоврядування 2008 року</t>
  </si>
  <si>
    <t>250382</t>
  </si>
  <si>
    <t>090901</t>
  </si>
  <si>
    <t>Будинки-iнтернати (пансіонати) для літніх людей та iнвалiдiв системи соцiального захисту</t>
  </si>
  <si>
    <t>внески у статутний фонд ОКП „Міжнародний аеропорт Рівне”</t>
  </si>
  <si>
    <t>250380</t>
  </si>
  <si>
    <t>Інші субвенції (регіональна програма розвитку туризму до 2010 року, план дій з реалізації регіональної програми розвитку туризму до 2010 року)</t>
  </si>
  <si>
    <t>Інші субвенції (регіональна програма розвитку туризму до 2010 року,план дій з реалізації регіональної програми розвитку туризму до 2010 року)</t>
  </si>
  <si>
    <t>регіональна програма розвитку туризму до 2010 року, план дій з реалізації регіональної програми розвитку туризму до 2010 року</t>
  </si>
  <si>
    <t>Регіональна програма розвитку туризму до 2010 року, план дій з реалізації регіональної програми розвитку туризму до 2010 року</t>
  </si>
  <si>
    <t>130102</t>
  </si>
  <si>
    <t>Проведення навчально-тренувальних зборiв i змагань</t>
  </si>
  <si>
    <t>130107</t>
  </si>
  <si>
    <t>Утримання та навчально-тренувальна робота дитячо-юнацьких спортивних шкiл</t>
  </si>
  <si>
    <t>110202</t>
  </si>
  <si>
    <t>Музеї i виставки</t>
  </si>
  <si>
    <t>Культура i мистецтво</t>
  </si>
  <si>
    <t>Проведення навчально-тренувальних зборів і змагань (які проводяться  громадськими організаціями фізкультурно-спортивної спрямованості)</t>
  </si>
  <si>
    <t>070303</t>
  </si>
  <si>
    <t>Дитячі будинки (в т.ч. сімейного типу, прийомні сім'ї)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</si>
  <si>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</si>
  <si>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</si>
  <si>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   (внески у статутний фонд ОКП „Міжнародний аеропорт Рівне”)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</si>
</sst>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  <numFmt numFmtId="184" formatCode="[$€-2]\ ###,000_);[Red]\([$€-2]\ ###,000\)"/>
  </numFmts>
  <fonts count="37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Times New Roman CYR"/>
      <family val="1"/>
    </font>
    <font>
      <b/>
      <sz val="20"/>
      <name val="Arial"/>
      <family val="2"/>
    </font>
    <font>
      <b/>
      <sz val="14"/>
      <color indexed="8"/>
      <name val="Times New Roman Cyr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b/>
      <sz val="15"/>
      <name val="Times New Roman Cyr"/>
      <family val="1"/>
    </font>
    <font>
      <sz val="15"/>
      <name val="Times New Roman Cyr"/>
      <family val="1"/>
    </font>
    <font>
      <b/>
      <sz val="15"/>
      <name val="Times New Roman"/>
      <family val="1"/>
    </font>
    <font>
      <sz val="10"/>
      <name val="Arial Cyr"/>
      <family val="0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Times New Roman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sz val="12"/>
      <color indexed="8"/>
      <name val="Times New Roman Cyr"/>
      <family val="0"/>
    </font>
    <font>
      <sz val="11"/>
      <color indexed="8"/>
      <name val="Times New Roman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15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49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49" fontId="19" fillId="0" borderId="0" xfId="0" applyNumberFormat="1" applyFont="1" applyFill="1" applyBorder="1" applyAlignment="1" applyProtection="1">
      <alignment horizontal="right" vertical="top" wrapText="1"/>
      <protection locked="0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top"/>
    </xf>
    <xf numFmtId="0" fontId="7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/>
    </xf>
    <xf numFmtId="175" fontId="1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3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6" fillId="2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 vertical="center"/>
    </xf>
    <xf numFmtId="0" fontId="8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2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1" fillId="0" borderId="3" xfId="0" applyNumberFormat="1" applyFont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top" wrapText="1"/>
    </xf>
    <xf numFmtId="3" fontId="7" fillId="0" borderId="5" xfId="0" applyNumberFormat="1" applyFont="1" applyFill="1" applyBorder="1" applyAlignment="1">
      <alignment horizontal="center" vertical="top" wrapText="1"/>
    </xf>
    <xf numFmtId="3" fontId="7" fillId="0" borderId="4" xfId="0" applyNumberFormat="1" applyFont="1" applyFill="1" applyBorder="1" applyAlignment="1">
      <alignment horizontal="center" vertical="top" wrapText="1"/>
    </xf>
    <xf numFmtId="3" fontId="11" fillId="0" borderId="4" xfId="0" applyNumberFormat="1" applyFont="1" applyFill="1" applyBorder="1" applyAlignment="1">
      <alignment horizontal="center" vertical="top"/>
    </xf>
    <xf numFmtId="3" fontId="13" fillId="3" borderId="0" xfId="0" applyNumberFormat="1" applyFont="1" applyFill="1" applyAlignment="1">
      <alignment/>
    </xf>
    <xf numFmtId="49" fontId="4" fillId="0" borderId="6" xfId="0" applyNumberFormat="1" applyFont="1" applyFill="1" applyBorder="1" applyAlignment="1">
      <alignment horizontal="center" vertical="top" wrapText="1"/>
    </xf>
    <xf numFmtId="3" fontId="24" fillId="4" borderId="7" xfId="0" applyNumberFormat="1" applyFont="1" applyFill="1" applyBorder="1" applyAlignment="1">
      <alignment horizontal="center" vertical="top"/>
    </xf>
    <xf numFmtId="3" fontId="7" fillId="4" borderId="4" xfId="0" applyNumberFormat="1" applyFont="1" applyFill="1" applyBorder="1" applyAlignment="1">
      <alignment horizontal="center" vertical="top" wrapText="1"/>
    </xf>
    <xf numFmtId="3" fontId="7" fillId="4" borderId="5" xfId="0" applyNumberFormat="1" applyFont="1" applyFill="1" applyBorder="1" applyAlignment="1">
      <alignment horizontal="center" vertical="top" wrapText="1"/>
    </xf>
    <xf numFmtId="3" fontId="7" fillId="4" borderId="4" xfId="0" applyNumberFormat="1" applyFont="1" applyFill="1" applyBorder="1" applyAlignment="1">
      <alignment horizontal="center" vertical="top"/>
    </xf>
    <xf numFmtId="3" fontId="31" fillId="0" borderId="4" xfId="0" applyNumberFormat="1" applyFont="1" applyFill="1" applyBorder="1" applyAlignment="1">
      <alignment horizontal="center" vertical="top" wrapText="1"/>
    </xf>
    <xf numFmtId="3" fontId="31" fillId="0" borderId="5" xfId="0" applyNumberFormat="1" applyFont="1" applyFill="1" applyBorder="1" applyAlignment="1">
      <alignment horizontal="center" vertical="top" wrapText="1"/>
    </xf>
    <xf numFmtId="3" fontId="8" fillId="4" borderId="4" xfId="0" applyNumberFormat="1" applyFont="1" applyFill="1" applyBorder="1" applyAlignment="1">
      <alignment horizontal="center" vertical="top" wrapText="1"/>
    </xf>
    <xf numFmtId="3" fontId="32" fillId="3" borderId="4" xfId="0" applyNumberFormat="1" applyFont="1" applyFill="1" applyBorder="1" applyAlignment="1">
      <alignment horizontal="center" vertical="top" wrapText="1"/>
    </xf>
    <xf numFmtId="3" fontId="32" fillId="3" borderId="5" xfId="0" applyNumberFormat="1" applyFont="1" applyFill="1" applyBorder="1" applyAlignment="1">
      <alignment horizontal="center" vertical="top" wrapText="1"/>
    </xf>
    <xf numFmtId="3" fontId="33" fillId="0" borderId="4" xfId="0" applyNumberFormat="1" applyFont="1" applyFill="1" applyBorder="1" applyAlignment="1">
      <alignment horizontal="center" vertical="top" wrapText="1"/>
    </xf>
    <xf numFmtId="3" fontId="31" fillId="0" borderId="4" xfId="0" applyNumberFormat="1" applyFont="1" applyBorder="1" applyAlignment="1">
      <alignment horizontal="center" vertical="top" wrapText="1"/>
    </xf>
    <xf numFmtId="3" fontId="34" fillId="0" borderId="4" xfId="0" applyNumberFormat="1" applyFont="1" applyFill="1" applyBorder="1" applyAlignment="1">
      <alignment horizontal="center" vertical="top" wrapText="1"/>
    </xf>
    <xf numFmtId="3" fontId="34" fillId="5" borderId="4" xfId="0" applyNumberFormat="1" applyFont="1" applyFill="1" applyBorder="1" applyAlignment="1">
      <alignment horizontal="center" vertical="top" wrapText="1"/>
    </xf>
    <xf numFmtId="3" fontId="33" fillId="0" borderId="4" xfId="0" applyNumberFormat="1" applyFont="1" applyFill="1" applyBorder="1" applyAlignment="1">
      <alignment horizontal="center" vertical="top" wrapText="1"/>
    </xf>
    <xf numFmtId="3" fontId="33" fillId="0" borderId="4" xfId="0" applyNumberFormat="1" applyFont="1" applyBorder="1" applyAlignment="1">
      <alignment horizontal="center" vertical="top" wrapText="1"/>
    </xf>
    <xf numFmtId="3" fontId="31" fillId="0" borderId="5" xfId="0" applyNumberFormat="1" applyFont="1" applyBorder="1" applyAlignment="1">
      <alignment horizontal="center" vertical="top" wrapText="1"/>
    </xf>
    <xf numFmtId="3" fontId="31" fillId="3" borderId="5" xfId="0" applyNumberFormat="1" applyFont="1" applyFill="1" applyBorder="1" applyAlignment="1">
      <alignment horizontal="center" vertical="top" wrapText="1"/>
    </xf>
    <xf numFmtId="3" fontId="33" fillId="0" borderId="4" xfId="0" applyNumberFormat="1" applyFont="1" applyFill="1" applyBorder="1" applyAlignment="1">
      <alignment horizontal="center" vertical="top" wrapText="1"/>
    </xf>
    <xf numFmtId="3" fontId="31" fillId="0" borderId="4" xfId="0" applyNumberFormat="1" applyFont="1" applyFill="1" applyBorder="1" applyAlignment="1">
      <alignment horizontal="center" vertical="top" wrapText="1"/>
    </xf>
    <xf numFmtId="3" fontId="33" fillId="0" borderId="4" xfId="0" applyNumberFormat="1" applyFont="1" applyBorder="1" applyAlignment="1">
      <alignment horizontal="center" vertical="top" wrapText="1"/>
    </xf>
    <xf numFmtId="3" fontId="33" fillId="0" borderId="4" xfId="0" applyNumberFormat="1" applyFont="1" applyFill="1" applyBorder="1" applyAlignment="1">
      <alignment horizontal="center" vertical="top"/>
    </xf>
    <xf numFmtId="3" fontId="31" fillId="3" borderId="4" xfId="0" applyNumberFormat="1" applyFont="1" applyFill="1" applyBorder="1" applyAlignment="1">
      <alignment horizontal="center" vertical="top" wrapText="1"/>
    </xf>
    <xf numFmtId="3" fontId="31" fillId="0" borderId="4" xfId="0" applyNumberFormat="1" applyFont="1" applyFill="1" applyBorder="1" applyAlignment="1">
      <alignment horizontal="center" vertical="top" wrapText="1"/>
    </xf>
    <xf numFmtId="3" fontId="32" fillId="0" borderId="4" xfId="0" applyNumberFormat="1" applyFont="1" applyFill="1" applyBorder="1" applyAlignment="1">
      <alignment horizontal="center" vertical="top" wrapText="1"/>
    </xf>
    <xf numFmtId="3" fontId="33" fillId="0" borderId="4" xfId="0" applyNumberFormat="1" applyFont="1" applyFill="1" applyBorder="1" applyAlignment="1">
      <alignment horizontal="center" vertical="top"/>
    </xf>
    <xf numFmtId="3" fontId="32" fillId="0" borderId="5" xfId="0" applyNumberFormat="1" applyFont="1" applyFill="1" applyBorder="1" applyAlignment="1">
      <alignment horizontal="center" vertical="top" wrapText="1"/>
    </xf>
    <xf numFmtId="3" fontId="32" fillId="5" borderId="5" xfId="0" applyNumberFormat="1" applyFont="1" applyFill="1" applyBorder="1" applyAlignment="1">
      <alignment horizontal="center" vertical="top" wrapText="1"/>
    </xf>
    <xf numFmtId="3" fontId="31" fillId="3" borderId="4" xfId="0" applyNumberFormat="1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top"/>
    </xf>
    <xf numFmtId="3" fontId="11" fillId="0" borderId="4" xfId="0" applyNumberFormat="1" applyFont="1" applyFill="1" applyBorder="1" applyAlignment="1">
      <alignment horizontal="center" vertical="top" wrapText="1"/>
    </xf>
    <xf numFmtId="3" fontId="33" fillId="3" borderId="4" xfId="0" applyNumberFormat="1" applyFont="1" applyFill="1" applyBorder="1" applyAlignment="1">
      <alignment horizontal="center" vertical="top" wrapText="1"/>
    </xf>
    <xf numFmtId="3" fontId="31" fillId="3" borderId="4" xfId="0" applyNumberFormat="1" applyFont="1" applyFill="1" applyBorder="1" applyAlignment="1">
      <alignment horizontal="center" vertical="top" wrapText="1"/>
    </xf>
    <xf numFmtId="3" fontId="31" fillId="3" borderId="4" xfId="0" applyNumberFormat="1" applyFont="1" applyFill="1" applyBorder="1" applyAlignment="1">
      <alignment horizontal="center" vertical="top"/>
    </xf>
    <xf numFmtId="3" fontId="11" fillId="5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0" fontId="11" fillId="0" borderId="8" xfId="18" applyFont="1" applyFill="1" applyBorder="1" applyAlignment="1" applyProtection="1">
      <alignment horizontal="left" vertical="center" wrapText="1"/>
      <protection/>
    </xf>
    <xf numFmtId="0" fontId="11" fillId="0" borderId="0" xfId="18" applyFont="1" applyFill="1" applyBorder="1" applyAlignment="1" applyProtection="1">
      <alignment horizontal="left" vertical="center" wrapText="1"/>
      <protection/>
    </xf>
    <xf numFmtId="3" fontId="33" fillId="3" borderId="4" xfId="0" applyNumberFormat="1" applyFont="1" applyFill="1" applyBorder="1" applyAlignment="1">
      <alignment horizontal="center" vertical="top"/>
    </xf>
    <xf numFmtId="3" fontId="33" fillId="3" borderId="4" xfId="0" applyNumberFormat="1" applyFont="1" applyFill="1" applyBorder="1" applyAlignment="1">
      <alignment horizontal="center" vertical="top" wrapText="1"/>
    </xf>
    <xf numFmtId="3" fontId="31" fillId="3" borderId="5" xfId="0" applyNumberFormat="1" applyFont="1" applyFill="1" applyBorder="1" applyAlignment="1">
      <alignment horizontal="center" vertical="top" wrapText="1"/>
    </xf>
    <xf numFmtId="3" fontId="31" fillId="0" borderId="5" xfId="0" applyNumberFormat="1" applyFont="1" applyFill="1" applyBorder="1" applyAlignment="1">
      <alignment horizontal="center" vertical="top" wrapText="1"/>
    </xf>
    <xf numFmtId="3" fontId="34" fillId="5" borderId="4" xfId="0" applyNumberFormat="1" applyFont="1" applyFill="1" applyBorder="1" applyAlignment="1">
      <alignment horizontal="center" vertical="top" wrapText="1"/>
    </xf>
    <xf numFmtId="3" fontId="24" fillId="4" borderId="9" xfId="0" applyNumberFormat="1" applyFont="1" applyFill="1" applyBorder="1" applyAlignment="1">
      <alignment horizontal="center" vertical="top"/>
    </xf>
    <xf numFmtId="49" fontId="10" fillId="4" borderId="10" xfId="0" applyNumberFormat="1" applyFont="1" applyFill="1" applyBorder="1" applyAlignment="1">
      <alignment horizontal="center" vertical="top" wrapText="1"/>
    </xf>
    <xf numFmtId="49" fontId="10" fillId="4" borderId="4" xfId="0" applyNumberFormat="1" applyFont="1" applyFill="1" applyBorder="1" applyAlignment="1">
      <alignment horizontal="left" vertical="top" wrapText="1"/>
    </xf>
    <xf numFmtId="49" fontId="10" fillId="4" borderId="4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29" fillId="0" borderId="4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11" fillId="0" borderId="4" xfId="0" applyNumberFormat="1" applyFont="1" applyBorder="1" applyAlignment="1" applyProtection="1">
      <alignment vertical="top" wrapText="1"/>
      <protection locked="0"/>
    </xf>
    <xf numFmtId="3" fontId="7" fillId="0" borderId="4" xfId="0" applyNumberFormat="1" applyFont="1" applyFill="1" applyBorder="1" applyAlignment="1">
      <alignment horizontal="center" vertical="top"/>
    </xf>
    <xf numFmtId="49" fontId="29" fillId="0" borderId="4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35" fillId="0" borderId="4" xfId="0" applyNumberFormat="1" applyFont="1" applyFill="1" applyBorder="1" applyAlignment="1" applyProtection="1">
      <alignment vertical="top" wrapText="1"/>
      <protection locked="0"/>
    </xf>
    <xf numFmtId="49" fontId="28" fillId="0" borderId="10" xfId="0" applyNumberFormat="1" applyFont="1" applyFill="1" applyBorder="1" applyAlignment="1">
      <alignment horizontal="center" vertical="top" wrapText="1"/>
    </xf>
    <xf numFmtId="49" fontId="14" fillId="0" borderId="4" xfId="0" applyNumberFormat="1" applyFont="1" applyFill="1" applyBorder="1" applyAlignment="1" applyProtection="1">
      <alignment vertical="top" wrapText="1"/>
      <protection locked="0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4" xfId="0" applyNumberFormat="1" applyFont="1" applyFill="1" applyBorder="1" applyAlignment="1">
      <alignment horizontal="left" vertical="top" wrapText="1"/>
    </xf>
    <xf numFmtId="0" fontId="11" fillId="0" borderId="4" xfId="0" applyFont="1" applyBorder="1" applyAlignment="1">
      <alignment vertical="center" wrapText="1"/>
    </xf>
    <xf numFmtId="1" fontId="7" fillId="4" borderId="10" xfId="0" applyNumberFormat="1" applyFont="1" applyFill="1" applyBorder="1" applyAlignment="1">
      <alignment horizontal="center" vertical="top" wrapText="1"/>
    </xf>
    <xf numFmtId="1" fontId="7" fillId="4" borderId="4" xfId="0" applyNumberFormat="1" applyFont="1" applyFill="1" applyBorder="1" applyAlignment="1">
      <alignment horizontal="left" vertical="top" wrapText="1"/>
    </xf>
    <xf numFmtId="49" fontId="29" fillId="0" borderId="4" xfId="0" applyNumberFormat="1" applyFont="1" applyFill="1" applyBorder="1" applyAlignment="1">
      <alignment horizontal="left" vertical="top" wrapText="1"/>
    </xf>
    <xf numFmtId="49" fontId="9" fillId="0" borderId="4" xfId="0" applyNumberFormat="1" applyFont="1" applyFill="1" applyBorder="1" applyAlignment="1">
      <alignment vertical="top" wrapText="1"/>
    </xf>
    <xf numFmtId="3" fontId="7" fillId="4" borderId="4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35" fillId="0" borderId="4" xfId="0" applyNumberFormat="1" applyFont="1" applyFill="1" applyBorder="1" applyAlignment="1" applyProtection="1">
      <alignment horizontal="left" vertical="top" wrapText="1"/>
      <protection locked="0"/>
    </xf>
    <xf numFmtId="0" fontId="29" fillId="0" borderId="4" xfId="0" applyFont="1" applyBorder="1" applyAlignment="1">
      <alignment vertical="center" wrapText="1"/>
    </xf>
    <xf numFmtId="49" fontId="29" fillId="0" borderId="4" xfId="0" applyNumberFormat="1" applyFont="1" applyBorder="1" applyAlignment="1" applyProtection="1">
      <alignment vertical="top" wrapText="1"/>
      <protection locked="0"/>
    </xf>
    <xf numFmtId="0" fontId="11" fillId="0" borderId="4" xfId="0" applyFont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9" fillId="0" borderId="4" xfId="0" applyNumberFormat="1" applyFont="1" applyFill="1" applyBorder="1" applyAlignment="1">
      <alignment horizontal="left" vertical="top" wrapText="1"/>
    </xf>
    <xf numFmtId="49" fontId="36" fillId="0" borderId="4" xfId="0" applyNumberFormat="1" applyFont="1" applyFill="1" applyBorder="1" applyAlignment="1" applyProtection="1">
      <alignment vertical="top" wrapText="1"/>
      <protection locked="0"/>
    </xf>
    <xf numFmtId="3" fontId="8" fillId="4" borderId="4" xfId="0" applyNumberFormat="1" applyFont="1" applyFill="1" applyBorder="1" applyAlignment="1">
      <alignment horizontal="center" vertical="top"/>
    </xf>
    <xf numFmtId="0" fontId="29" fillId="0" borderId="4" xfId="0" applyNumberFormat="1" applyFont="1" applyFill="1" applyBorder="1" applyAlignment="1">
      <alignment horizontal="left" vertical="top" wrapText="1"/>
    </xf>
    <xf numFmtId="0" fontId="14" fillId="0" borderId="4" xfId="19" applyNumberFormat="1" applyFont="1" applyBorder="1" applyAlignment="1">
      <alignment horizontal="left" vertical="top" wrapText="1"/>
      <protection/>
    </xf>
    <xf numFmtId="49" fontId="24" fillId="4" borderId="11" xfId="0" applyNumberFormat="1" applyFont="1" applyFill="1" applyBorder="1" applyAlignment="1">
      <alignment horizontal="center" vertical="top" wrapText="1"/>
    </xf>
    <xf numFmtId="49" fontId="24" fillId="4" borderId="7" xfId="0" applyNumberFormat="1" applyFont="1" applyFill="1" applyBorder="1" applyAlignment="1">
      <alignment horizontal="left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21" fillId="3" borderId="6" xfId="0" applyNumberFormat="1" applyFont="1" applyFill="1" applyBorder="1" applyAlignment="1">
      <alignment horizontal="center" vertical="top" wrapText="1"/>
    </xf>
    <xf numFmtId="49" fontId="12" fillId="3" borderId="1" xfId="0" applyNumberFormat="1" applyFont="1" applyFill="1" applyBorder="1" applyAlignment="1">
      <alignment vertical="top" wrapText="1"/>
    </xf>
    <xf numFmtId="3" fontId="32" fillId="3" borderId="1" xfId="0" applyNumberFormat="1" applyFont="1" applyFill="1" applyBorder="1" applyAlignment="1">
      <alignment horizontal="center" vertical="top" wrapText="1"/>
    </xf>
    <xf numFmtId="3" fontId="32" fillId="3" borderId="2" xfId="0" applyNumberFormat="1" applyFont="1" applyFill="1" applyBorder="1" applyAlignment="1">
      <alignment horizontal="center" vertical="top" wrapText="1"/>
    </xf>
    <xf numFmtId="49" fontId="13" fillId="3" borderId="10" xfId="0" applyNumberFormat="1" applyFont="1" applyFill="1" applyBorder="1" applyAlignment="1">
      <alignment horizontal="center" vertical="top" wrapText="1"/>
    </xf>
    <xf numFmtId="49" fontId="30" fillId="3" borderId="4" xfId="0" applyNumberFormat="1" applyFont="1" applyFill="1" applyBorder="1" applyAlignment="1">
      <alignment vertical="top" wrapText="1"/>
    </xf>
    <xf numFmtId="49" fontId="21" fillId="3" borderId="10" xfId="0" applyNumberFormat="1" applyFont="1" applyFill="1" applyBorder="1" applyAlignment="1">
      <alignment horizontal="center" vertical="top" wrapText="1"/>
    </xf>
    <xf numFmtId="49" fontId="12" fillId="3" borderId="4" xfId="0" applyNumberFormat="1" applyFont="1" applyFill="1" applyBorder="1" applyAlignment="1" applyProtection="1">
      <alignment vertical="top" wrapText="1"/>
      <protection locked="0"/>
    </xf>
    <xf numFmtId="3" fontId="32" fillId="0" borderId="4" xfId="0" applyNumberFormat="1" applyFont="1" applyFill="1" applyBorder="1" applyAlignment="1">
      <alignment horizontal="center" vertical="top" wrapText="1"/>
    </xf>
    <xf numFmtId="49" fontId="12" fillId="3" borderId="4" xfId="0" applyNumberFormat="1" applyFont="1" applyFill="1" applyBorder="1" applyAlignment="1" applyProtection="1">
      <alignment vertical="top" wrapText="1"/>
      <protection locked="0"/>
    </xf>
    <xf numFmtId="3" fontId="32" fillId="3" borderId="4" xfId="0" applyNumberFormat="1" applyFont="1" applyFill="1" applyBorder="1" applyAlignment="1">
      <alignment horizontal="center" vertical="top" wrapText="1"/>
    </xf>
    <xf numFmtId="49" fontId="13" fillId="3" borderId="4" xfId="0" applyNumberFormat="1" applyFont="1" applyFill="1" applyBorder="1" applyAlignment="1" applyProtection="1">
      <alignment vertical="top" wrapText="1"/>
      <protection locked="0"/>
    </xf>
    <xf numFmtId="49" fontId="9" fillId="0" borderId="4" xfId="0" applyNumberFormat="1" applyFont="1" applyBorder="1" applyAlignment="1" applyProtection="1">
      <alignment vertical="top" wrapText="1"/>
      <protection locked="0"/>
    </xf>
    <xf numFmtId="3" fontId="31" fillId="5" borderId="4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 applyProtection="1">
      <alignment vertical="top" wrapText="1"/>
      <protection locked="0"/>
    </xf>
    <xf numFmtId="49" fontId="12" fillId="3" borderId="10" xfId="0" applyNumberFormat="1" applyFont="1" applyFill="1" applyBorder="1" applyAlignment="1" applyProtection="1">
      <alignment horizontal="center" vertical="top" wrapText="1"/>
      <protection locked="0"/>
    </xf>
    <xf numFmtId="49" fontId="13" fillId="3" borderId="10" xfId="0" applyNumberFormat="1" applyFont="1" applyFill="1" applyBorder="1" applyAlignment="1">
      <alignment horizontal="center" vertical="top" wrapText="1"/>
    </xf>
    <xf numFmtId="49" fontId="30" fillId="3" borderId="4" xfId="0" applyNumberFormat="1" applyFont="1" applyFill="1" applyBorder="1" applyAlignment="1">
      <alignment vertical="top" wrapText="1"/>
    </xf>
    <xf numFmtId="49" fontId="12" fillId="3" borderId="4" xfId="0" applyNumberFormat="1" applyFont="1" applyFill="1" applyBorder="1" applyAlignment="1">
      <alignment vertical="top" wrapText="1"/>
    </xf>
    <xf numFmtId="49" fontId="10" fillId="3" borderId="10" xfId="0" applyNumberFormat="1" applyFont="1" applyFill="1" applyBorder="1" applyAlignment="1">
      <alignment horizontal="center" vertical="top" wrapText="1"/>
    </xf>
    <xf numFmtId="49" fontId="10" fillId="3" borderId="4" xfId="0" applyNumberFormat="1" applyFont="1" applyFill="1" applyBorder="1" applyAlignment="1">
      <alignment horizontal="left" vertical="top" wrapText="1"/>
    </xf>
    <xf numFmtId="49" fontId="27" fillId="3" borderId="10" xfId="0" applyNumberFormat="1" applyFont="1" applyFill="1" applyBorder="1" applyAlignment="1">
      <alignment horizontal="center" vertical="top" wrapText="1"/>
    </xf>
    <xf numFmtId="49" fontId="10" fillId="3" borderId="4" xfId="0" applyNumberFormat="1" applyFont="1" applyFill="1" applyBorder="1" applyAlignment="1">
      <alignment vertical="top" wrapText="1"/>
    </xf>
    <xf numFmtId="3" fontId="22" fillId="3" borderId="4" xfId="0" applyNumberFormat="1" applyFont="1" applyFill="1" applyBorder="1" applyAlignment="1">
      <alignment horizontal="center" vertical="top" wrapText="1"/>
    </xf>
    <xf numFmtId="0" fontId="27" fillId="0" borderId="4" xfId="0" applyNumberFormat="1" applyFont="1" applyFill="1" applyBorder="1" applyAlignment="1">
      <alignment vertical="top" wrapText="1"/>
    </xf>
    <xf numFmtId="0" fontId="14" fillId="0" borderId="4" xfId="19" applyNumberFormat="1" applyFont="1" applyBorder="1" applyAlignment="1">
      <alignment vertical="center" wrapText="1"/>
      <protection/>
    </xf>
    <xf numFmtId="3" fontId="31" fillId="0" borderId="4" xfId="0" applyNumberFormat="1" applyFont="1" applyBorder="1" applyAlignment="1">
      <alignment horizontal="center" vertical="top" wrapText="1"/>
    </xf>
    <xf numFmtId="49" fontId="23" fillId="3" borderId="11" xfId="0" applyNumberFormat="1" applyFont="1" applyFill="1" applyBorder="1" applyAlignment="1" applyProtection="1">
      <alignment horizontal="center" vertical="top" wrapText="1"/>
      <protection locked="0"/>
    </xf>
    <xf numFmtId="49" fontId="22" fillId="3" borderId="7" xfId="15" applyNumberFormat="1" applyFont="1" applyFill="1" applyBorder="1" applyAlignment="1" applyProtection="1">
      <alignment vertical="top" wrapText="1"/>
      <protection locked="0"/>
    </xf>
    <xf numFmtId="3" fontId="22" fillId="3" borderId="7" xfId="0" applyNumberFormat="1" applyFont="1" applyFill="1" applyBorder="1" applyAlignment="1">
      <alignment horizontal="center" vertical="top" wrapText="1"/>
    </xf>
    <xf numFmtId="3" fontId="22" fillId="3" borderId="9" xfId="0" applyNumberFormat="1" applyFont="1" applyFill="1" applyBorder="1" applyAlignment="1">
      <alignment horizontal="center" vertical="top" wrapText="1"/>
    </xf>
    <xf numFmtId="0" fontId="11" fillId="0" borderId="4" xfId="0" applyNumberFormat="1" applyFont="1" applyBorder="1" applyAlignment="1">
      <alignment vertical="center" wrapText="1"/>
    </xf>
    <xf numFmtId="49" fontId="29" fillId="0" borderId="4" xfId="0" applyNumberFormat="1" applyFont="1" applyFill="1" applyBorder="1" applyAlignment="1">
      <alignment vertical="top" wrapText="1"/>
    </xf>
    <xf numFmtId="49" fontId="27" fillId="0" borderId="4" xfId="0" applyNumberFormat="1" applyFont="1" applyFill="1" applyBorder="1" applyAlignment="1">
      <alignment vertical="top" wrapText="1"/>
    </xf>
    <xf numFmtId="3" fontId="33" fillId="3" borderId="4" xfId="0" applyNumberFormat="1" applyFont="1" applyFill="1" applyBorder="1" applyAlignment="1">
      <alignment horizontal="center" vertical="top"/>
    </xf>
    <xf numFmtId="49" fontId="29" fillId="0" borderId="4" xfId="0" applyNumberFormat="1" applyFont="1" applyBorder="1" applyAlignment="1" applyProtection="1">
      <alignment vertical="top" wrapText="1"/>
      <protection/>
    </xf>
    <xf numFmtId="3" fontId="8" fillId="4" borderId="5" xfId="0" applyNumberFormat="1" applyFont="1" applyFill="1" applyBorder="1" applyAlignment="1">
      <alignment horizontal="center" vertical="top"/>
    </xf>
    <xf numFmtId="3" fontId="8" fillId="4" borderId="5" xfId="0" applyNumberFormat="1" applyFont="1" applyFill="1" applyBorder="1" applyAlignment="1">
      <alignment horizontal="center" vertical="top" wrapText="1"/>
    </xf>
    <xf numFmtId="3" fontId="22" fillId="3" borderId="5" xfId="0" applyNumberFormat="1" applyFont="1" applyFill="1" applyBorder="1" applyAlignment="1">
      <alignment horizontal="center" vertical="top" wrapText="1"/>
    </xf>
    <xf numFmtId="49" fontId="20" fillId="0" borderId="17" xfId="0" applyNumberFormat="1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>
      <alignment horizontal="center" vertical="center" textRotation="255"/>
    </xf>
    <xf numFmtId="0" fontId="7" fillId="0" borderId="19" xfId="0" applyFont="1" applyFill="1" applyBorder="1" applyAlignment="1">
      <alignment horizontal="center" vertical="center" textRotation="255"/>
    </xf>
    <xf numFmtId="0" fontId="1" fillId="0" borderId="20" xfId="0" applyFont="1" applyFill="1" applyBorder="1" applyAlignment="1">
      <alignment textRotation="255"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right" vertical="top" wrapText="1"/>
      <protection locked="0"/>
    </xf>
    <xf numFmtId="49" fontId="20" fillId="0" borderId="13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textRotation="255"/>
    </xf>
    <xf numFmtId="0" fontId="1" fillId="0" borderId="3" xfId="0" applyFont="1" applyFill="1" applyBorder="1" applyAlignment="1">
      <alignment textRotation="255"/>
    </xf>
    <xf numFmtId="0" fontId="20" fillId="0" borderId="17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ZV1PIV98" xfId="18"/>
    <cellStyle name="Обычный_ДОД4-200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342900</xdr:colOff>
      <xdr:row>0</xdr:row>
      <xdr:rowOff>66675</xdr:rowOff>
    </xdr:from>
    <xdr:ext cx="3105150" cy="1085850"/>
    <xdr:sp>
      <xdr:nvSpPr>
        <xdr:cNvPr id="1" name="TextBox 6"/>
        <xdr:cNvSpPr txBox="1">
          <a:spLocks noChangeArrowheads="1"/>
        </xdr:cNvSpPr>
      </xdr:nvSpPr>
      <xdr:spPr>
        <a:xfrm>
          <a:off x="10725150" y="66675"/>
          <a:ext cx="31051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Додаток 3
до рішення Рівненської обласної  ради
від  _____________ 2009  року № _______
</a:t>
          </a:r>
        </a:p>
      </xdr:txBody>
    </xdr:sp>
    <xdr:clientData/>
  </xdr:oneCellAnchor>
  <xdr:twoCellAnchor>
    <xdr:from>
      <xdr:col>1</xdr:col>
      <xdr:colOff>819150</xdr:colOff>
      <xdr:row>0</xdr:row>
      <xdr:rowOff>161925</xdr:rowOff>
    </xdr:from>
    <xdr:to>
      <xdr:col>10</xdr:col>
      <xdr:colOff>276225</xdr:colOff>
      <xdr:row>0</xdr:row>
      <xdr:rowOff>161925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504950" y="161925"/>
          <a:ext cx="9906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Розподіл видатків ____________бюджету на 2002 рік
за головними розпорядниками коштів
</a:t>
          </a:r>
        </a:p>
      </xdr:txBody>
    </xdr:sp>
    <xdr:clientData/>
  </xdr:twoCellAnchor>
  <xdr:twoCellAnchor>
    <xdr:from>
      <xdr:col>1</xdr:col>
      <xdr:colOff>485775</xdr:colOff>
      <xdr:row>1</xdr:row>
      <xdr:rowOff>552450</xdr:rowOff>
    </xdr:from>
    <xdr:to>
      <xdr:col>9</xdr:col>
      <xdr:colOff>514350</xdr:colOff>
      <xdr:row>1</xdr:row>
      <xdr:rowOff>1323975</xdr:rowOff>
    </xdr:to>
    <xdr:sp>
      <xdr:nvSpPr>
        <xdr:cNvPr id="3" name="TextBox 29"/>
        <xdr:cNvSpPr txBox="1">
          <a:spLocks noChangeArrowheads="1"/>
        </xdr:cNvSpPr>
      </xdr:nvSpPr>
      <xdr:spPr>
        <a:xfrm>
          <a:off x="1171575" y="714375"/>
          <a:ext cx="97250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  Зміни розподілу видатків обласного бюджету на 2009 рік
за головними розпорядниками коштів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
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200025</xdr:rowOff>
    </xdr:from>
    <xdr:to>
      <xdr:col>12</xdr:col>
      <xdr:colOff>304800</xdr:colOff>
      <xdr:row>6</xdr:row>
      <xdr:rowOff>200025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09650" y="1619250"/>
          <a:ext cx="1214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23">
          <cell r="C23">
            <v>1490800</v>
          </cell>
          <cell r="D23">
            <v>5418100</v>
          </cell>
          <cell r="E23">
            <v>3479500</v>
          </cell>
          <cell r="F23">
            <v>6908900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3"/>
  <sheetViews>
    <sheetView showZeros="0" tabSelected="1" view="pageBreakPreview" zoomScaleSheetLayoutView="100" workbookViewId="0" topLeftCell="A4">
      <pane xSplit="2" ySplit="2" topLeftCell="C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E73" sqref="E73"/>
    </sheetView>
  </sheetViews>
  <sheetFormatPr defaultColWidth="9.33203125" defaultRowHeight="12.75"/>
  <cols>
    <col min="1" max="1" width="12" style="17" customWidth="1"/>
    <col min="2" max="2" width="40.83203125" style="12" customWidth="1"/>
    <col min="3" max="3" width="20.66015625" style="1" customWidth="1"/>
    <col min="4" max="4" width="20.33203125" style="0" customWidth="1"/>
    <col min="5" max="5" width="19" style="0" customWidth="1"/>
    <col min="6" max="6" width="16.16015625" style="0" customWidth="1"/>
    <col min="7" max="7" width="16.33203125" style="0" customWidth="1"/>
    <col min="8" max="8" width="18.5" style="5" customWidth="1"/>
    <col min="9" max="9" width="17.83203125" style="0" customWidth="1"/>
    <col min="10" max="10" width="13.16015625" style="0" customWidth="1"/>
    <col min="11" max="11" width="14.33203125" style="0" customWidth="1"/>
    <col min="12" max="12" width="16.5" style="0" customWidth="1"/>
    <col min="13" max="13" width="16.16015625" style="0" customWidth="1"/>
    <col min="14" max="14" width="20.33203125" style="1" customWidth="1"/>
    <col min="15" max="15" width="17.33203125" style="0" customWidth="1"/>
  </cols>
  <sheetData>
    <row r="1" spans="1:3" ht="12.75">
      <c r="A1" s="38"/>
      <c r="B1" s="37"/>
      <c r="C1" s="39"/>
    </row>
    <row r="2" spans="1:14" ht="105" customHeight="1" thickBot="1">
      <c r="A2" s="14"/>
      <c r="B2" s="37"/>
      <c r="N2" s="13" t="s">
        <v>28</v>
      </c>
    </row>
    <row r="3" spans="1:14" ht="49.5" customHeight="1" thickBot="1">
      <c r="A3" s="54" t="s">
        <v>30</v>
      </c>
      <c r="B3" s="54" t="s">
        <v>17</v>
      </c>
      <c r="C3" s="192" t="s">
        <v>8</v>
      </c>
      <c r="D3" s="192"/>
      <c r="E3" s="192"/>
      <c r="F3" s="192"/>
      <c r="G3" s="192"/>
      <c r="H3" s="193" t="s">
        <v>10</v>
      </c>
      <c r="I3" s="194"/>
      <c r="J3" s="194"/>
      <c r="K3" s="194"/>
      <c r="L3" s="194"/>
      <c r="M3" s="195"/>
      <c r="N3" s="187" t="s">
        <v>7</v>
      </c>
    </row>
    <row r="4" spans="1:14" ht="23.25" customHeight="1" thickBot="1">
      <c r="A4" s="184" t="s">
        <v>29</v>
      </c>
      <c r="B4" s="184" t="s">
        <v>31</v>
      </c>
      <c r="C4" s="190" t="s">
        <v>9</v>
      </c>
      <c r="D4" s="191" t="s">
        <v>57</v>
      </c>
      <c r="E4" s="190" t="s">
        <v>13</v>
      </c>
      <c r="F4" s="190"/>
      <c r="G4" s="191" t="s">
        <v>60</v>
      </c>
      <c r="H4" s="190" t="s">
        <v>9</v>
      </c>
      <c r="I4" s="191" t="s">
        <v>57</v>
      </c>
      <c r="J4" s="190" t="s">
        <v>13</v>
      </c>
      <c r="K4" s="190"/>
      <c r="L4" s="191" t="s">
        <v>60</v>
      </c>
      <c r="M4" s="196" t="s">
        <v>61</v>
      </c>
      <c r="N4" s="188"/>
    </row>
    <row r="5" spans="1:14" ht="78.75" customHeight="1" thickBot="1">
      <c r="A5" s="185"/>
      <c r="B5" s="185"/>
      <c r="C5" s="190"/>
      <c r="D5" s="191"/>
      <c r="E5" s="89" t="s">
        <v>58</v>
      </c>
      <c r="F5" s="89" t="s">
        <v>59</v>
      </c>
      <c r="G5" s="191"/>
      <c r="H5" s="190"/>
      <c r="I5" s="191"/>
      <c r="J5" s="89" t="s">
        <v>58</v>
      </c>
      <c r="K5" s="89" t="s">
        <v>59</v>
      </c>
      <c r="L5" s="191"/>
      <c r="M5" s="197"/>
      <c r="N5" s="189"/>
    </row>
    <row r="6" spans="1:14" ht="25.5" customHeight="1" thickBot="1">
      <c r="A6" s="139">
        <v>1</v>
      </c>
      <c r="B6" s="140">
        <v>2</v>
      </c>
      <c r="C6" s="141">
        <v>3</v>
      </c>
      <c r="D6" s="142">
        <v>4</v>
      </c>
      <c r="E6" s="142">
        <v>5</v>
      </c>
      <c r="F6" s="142">
        <v>6</v>
      </c>
      <c r="G6" s="142">
        <v>7</v>
      </c>
      <c r="H6" s="143">
        <v>8</v>
      </c>
      <c r="I6" s="142">
        <v>9</v>
      </c>
      <c r="J6" s="142">
        <v>10</v>
      </c>
      <c r="K6" s="142">
        <v>11</v>
      </c>
      <c r="L6" s="142">
        <v>12</v>
      </c>
      <c r="M6" s="142">
        <v>13</v>
      </c>
      <c r="N6" s="144" t="s">
        <v>62</v>
      </c>
    </row>
    <row r="7" spans="1:15" s="41" customFormat="1" ht="16.5">
      <c r="A7" s="145" t="s">
        <v>33</v>
      </c>
      <c r="B7" s="146" t="s">
        <v>16</v>
      </c>
      <c r="C7" s="147">
        <f aca="true" t="shared" si="0" ref="C7:C23">D7+G7</f>
        <v>105000</v>
      </c>
      <c r="D7" s="147">
        <f>D8+D10</f>
        <v>105000</v>
      </c>
      <c r="E7" s="147">
        <f aca="true" t="shared" si="1" ref="E7:M7">E8+E10</f>
        <v>0</v>
      </c>
      <c r="F7" s="147">
        <f t="shared" si="1"/>
        <v>0</v>
      </c>
      <c r="G7" s="147">
        <f t="shared" si="1"/>
        <v>0</v>
      </c>
      <c r="H7" s="147">
        <f t="shared" si="1"/>
        <v>100000</v>
      </c>
      <c r="I7" s="147">
        <f t="shared" si="1"/>
        <v>0</v>
      </c>
      <c r="J7" s="147">
        <f t="shared" si="1"/>
        <v>0</v>
      </c>
      <c r="K7" s="147">
        <f t="shared" si="1"/>
        <v>0</v>
      </c>
      <c r="L7" s="147">
        <f t="shared" si="1"/>
        <v>100000</v>
      </c>
      <c r="M7" s="147">
        <f t="shared" si="1"/>
        <v>100000</v>
      </c>
      <c r="N7" s="148">
        <f aca="true" t="shared" si="2" ref="N7:N35">SUM(H7,C7)</f>
        <v>205000</v>
      </c>
      <c r="O7" s="59">
        <f>C7+H7</f>
        <v>205000</v>
      </c>
    </row>
    <row r="8" spans="1:15" s="8" customFormat="1" ht="31.5">
      <c r="A8" s="108" t="s">
        <v>102</v>
      </c>
      <c r="B8" s="111" t="s">
        <v>101</v>
      </c>
      <c r="C8" s="79">
        <f t="shared" si="0"/>
        <v>105000</v>
      </c>
      <c r="D8" s="70">
        <f>D9</f>
        <v>105000</v>
      </c>
      <c r="E8" s="70">
        <f aca="true" t="shared" si="3" ref="E8:M8">E9</f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66">
        <f t="shared" si="2"/>
        <v>105000</v>
      </c>
      <c r="O8" s="59">
        <f aca="true" t="shared" si="4" ref="O8:O75">C8+H8</f>
        <v>105000</v>
      </c>
    </row>
    <row r="9" spans="1:15" s="8" customFormat="1" ht="30">
      <c r="A9" s="108" t="s">
        <v>68</v>
      </c>
      <c r="B9" s="113" t="s">
        <v>103</v>
      </c>
      <c r="C9" s="79">
        <f t="shared" si="0"/>
        <v>105000</v>
      </c>
      <c r="D9" s="70">
        <v>105000</v>
      </c>
      <c r="E9" s="70"/>
      <c r="F9" s="70"/>
      <c r="G9" s="70"/>
      <c r="H9" s="71"/>
      <c r="I9" s="70"/>
      <c r="J9" s="70"/>
      <c r="K9" s="70"/>
      <c r="L9" s="70"/>
      <c r="M9" s="70"/>
      <c r="N9" s="66">
        <f t="shared" si="2"/>
        <v>105000</v>
      </c>
      <c r="O9" s="59">
        <f t="shared" si="4"/>
        <v>105000</v>
      </c>
    </row>
    <row r="10" spans="1:15" s="8" customFormat="1" ht="110.25">
      <c r="A10" s="126" t="s">
        <v>100</v>
      </c>
      <c r="B10" s="111" t="s">
        <v>120</v>
      </c>
      <c r="C10" s="79">
        <f t="shared" si="0"/>
        <v>0</v>
      </c>
      <c r="D10" s="70"/>
      <c r="E10" s="70"/>
      <c r="F10" s="70"/>
      <c r="G10" s="70"/>
      <c r="H10" s="71">
        <f>SUM(I10,L10)</f>
        <v>100000</v>
      </c>
      <c r="I10" s="70"/>
      <c r="J10" s="70"/>
      <c r="K10" s="70"/>
      <c r="L10" s="70">
        <v>100000</v>
      </c>
      <c r="M10" s="70">
        <v>100000</v>
      </c>
      <c r="N10" s="66">
        <f t="shared" si="2"/>
        <v>100000</v>
      </c>
      <c r="O10" s="59">
        <f t="shared" si="4"/>
        <v>100000</v>
      </c>
    </row>
    <row r="11" spans="1:15" s="8" customFormat="1" ht="16.5">
      <c r="A11" s="149" t="s">
        <v>84</v>
      </c>
      <c r="B11" s="150" t="s">
        <v>85</v>
      </c>
      <c r="C11" s="88">
        <f t="shared" si="0"/>
        <v>145000</v>
      </c>
      <c r="D11" s="88">
        <f>D12</f>
        <v>145000</v>
      </c>
      <c r="E11" s="92"/>
      <c r="F11" s="92"/>
      <c r="G11" s="92"/>
      <c r="H11" s="92"/>
      <c r="I11" s="92"/>
      <c r="J11" s="92"/>
      <c r="K11" s="92"/>
      <c r="L11" s="92"/>
      <c r="M11" s="92"/>
      <c r="N11" s="77">
        <f t="shared" si="2"/>
        <v>145000</v>
      </c>
      <c r="O11" s="59">
        <f t="shared" si="4"/>
        <v>145000</v>
      </c>
    </row>
    <row r="12" spans="1:15" s="8" customFormat="1" ht="31.5">
      <c r="A12" s="108" t="s">
        <v>102</v>
      </c>
      <c r="B12" s="111" t="s">
        <v>101</v>
      </c>
      <c r="C12" s="79">
        <f t="shared" si="0"/>
        <v>145000</v>
      </c>
      <c r="D12" s="70">
        <f>D13</f>
        <v>145000</v>
      </c>
      <c r="E12" s="70">
        <f aca="true" t="shared" si="5" ref="E12:M12">E13</f>
        <v>0</v>
      </c>
      <c r="F12" s="70">
        <f t="shared" si="5"/>
        <v>0</v>
      </c>
      <c r="G12" s="70">
        <f t="shared" si="5"/>
        <v>0</v>
      </c>
      <c r="H12" s="70">
        <f t="shared" si="5"/>
        <v>0</v>
      </c>
      <c r="I12" s="70">
        <f t="shared" si="5"/>
        <v>0</v>
      </c>
      <c r="J12" s="70">
        <f t="shared" si="5"/>
        <v>0</v>
      </c>
      <c r="K12" s="70">
        <f t="shared" si="5"/>
        <v>0</v>
      </c>
      <c r="L12" s="70">
        <f t="shared" si="5"/>
        <v>0</v>
      </c>
      <c r="M12" s="70">
        <f t="shared" si="5"/>
        <v>0</v>
      </c>
      <c r="N12" s="66">
        <f t="shared" si="2"/>
        <v>145000</v>
      </c>
      <c r="O12" s="59">
        <f t="shared" si="4"/>
        <v>145000</v>
      </c>
    </row>
    <row r="13" spans="1:15" s="8" customFormat="1" ht="30">
      <c r="A13" s="108" t="s">
        <v>68</v>
      </c>
      <c r="B13" s="113" t="s">
        <v>103</v>
      </c>
      <c r="C13" s="79">
        <f t="shared" si="0"/>
        <v>145000</v>
      </c>
      <c r="D13" s="70">
        <v>145000</v>
      </c>
      <c r="E13" s="70"/>
      <c r="F13" s="70"/>
      <c r="G13" s="70"/>
      <c r="H13" s="71"/>
      <c r="I13" s="70"/>
      <c r="J13" s="70"/>
      <c r="K13" s="70"/>
      <c r="L13" s="70"/>
      <c r="M13" s="70"/>
      <c r="N13" s="66">
        <f t="shared" si="2"/>
        <v>145000</v>
      </c>
      <c r="O13" s="59">
        <f t="shared" si="4"/>
        <v>145000</v>
      </c>
    </row>
    <row r="14" spans="1:15" s="42" customFormat="1" ht="51" customHeight="1">
      <c r="A14" s="151" t="s">
        <v>46</v>
      </c>
      <c r="B14" s="152" t="s">
        <v>64</v>
      </c>
      <c r="C14" s="68">
        <f t="shared" si="0"/>
        <v>105000</v>
      </c>
      <c r="D14" s="68">
        <f>D15+D17</f>
        <v>105000</v>
      </c>
      <c r="E14" s="68">
        <f aca="true" t="shared" si="6" ref="E14:M14">E15+E17</f>
        <v>18660</v>
      </c>
      <c r="F14" s="68">
        <f t="shared" si="6"/>
        <v>2000</v>
      </c>
      <c r="G14" s="68">
        <f t="shared" si="6"/>
        <v>0</v>
      </c>
      <c r="H14" s="68">
        <f t="shared" si="6"/>
        <v>0</v>
      </c>
      <c r="I14" s="68">
        <f t="shared" si="6"/>
        <v>0</v>
      </c>
      <c r="J14" s="68">
        <f t="shared" si="6"/>
        <v>0</v>
      </c>
      <c r="K14" s="68">
        <f t="shared" si="6"/>
        <v>0</v>
      </c>
      <c r="L14" s="68">
        <f t="shared" si="6"/>
        <v>0</v>
      </c>
      <c r="M14" s="68">
        <f t="shared" si="6"/>
        <v>0</v>
      </c>
      <c r="N14" s="69">
        <f>I14+C14</f>
        <v>105000</v>
      </c>
      <c r="O14" s="59">
        <f t="shared" si="4"/>
        <v>105000</v>
      </c>
    </row>
    <row r="15" spans="1:15" s="42" customFormat="1" ht="20.25" customHeight="1">
      <c r="A15" s="114" t="s">
        <v>104</v>
      </c>
      <c r="B15" s="115" t="s">
        <v>105</v>
      </c>
      <c r="C15" s="153">
        <f t="shared" si="0"/>
        <v>50000</v>
      </c>
      <c r="D15" s="72">
        <f>D16</f>
        <v>50000</v>
      </c>
      <c r="E15" s="84"/>
      <c r="F15" s="84"/>
      <c r="G15" s="84"/>
      <c r="H15" s="84"/>
      <c r="I15" s="84"/>
      <c r="J15" s="84"/>
      <c r="K15" s="84"/>
      <c r="L15" s="84"/>
      <c r="M15" s="84"/>
      <c r="N15" s="66">
        <f t="shared" si="2"/>
        <v>50000</v>
      </c>
      <c r="O15" s="59">
        <f t="shared" si="4"/>
        <v>50000</v>
      </c>
    </row>
    <row r="16" spans="1:15" ht="82.5" customHeight="1">
      <c r="A16" s="116" t="s">
        <v>68</v>
      </c>
      <c r="B16" s="117" t="s">
        <v>106</v>
      </c>
      <c r="C16" s="153">
        <f t="shared" si="0"/>
        <v>50000</v>
      </c>
      <c r="D16" s="103">
        <v>50000</v>
      </c>
      <c r="E16" s="74"/>
      <c r="F16" s="74"/>
      <c r="G16" s="74"/>
      <c r="H16" s="71"/>
      <c r="I16" s="72">
        <f>J16+L16</f>
        <v>0</v>
      </c>
      <c r="J16" s="74"/>
      <c r="K16" s="74"/>
      <c r="L16" s="74"/>
      <c r="M16" s="74"/>
      <c r="N16" s="66">
        <f t="shared" si="2"/>
        <v>50000</v>
      </c>
      <c r="O16" s="59">
        <f t="shared" si="4"/>
        <v>50000</v>
      </c>
    </row>
    <row r="17" spans="1:15" ht="17.25" customHeight="1">
      <c r="A17" s="131" t="s">
        <v>6</v>
      </c>
      <c r="B17" s="132" t="s">
        <v>145</v>
      </c>
      <c r="C17" s="153">
        <f t="shared" si="0"/>
        <v>55000</v>
      </c>
      <c r="D17" s="103">
        <f>D19+D18</f>
        <v>55000</v>
      </c>
      <c r="E17" s="103">
        <f aca="true" t="shared" si="7" ref="E17:M17">E19+E18</f>
        <v>18660</v>
      </c>
      <c r="F17" s="103">
        <f t="shared" si="7"/>
        <v>2000</v>
      </c>
      <c r="G17" s="103">
        <f t="shared" si="7"/>
        <v>0</v>
      </c>
      <c r="H17" s="103">
        <f t="shared" si="7"/>
        <v>0</v>
      </c>
      <c r="I17" s="103">
        <f t="shared" si="7"/>
        <v>0</v>
      </c>
      <c r="J17" s="103">
        <f t="shared" si="7"/>
        <v>0</v>
      </c>
      <c r="K17" s="103">
        <f t="shared" si="7"/>
        <v>0</v>
      </c>
      <c r="L17" s="103">
        <f t="shared" si="7"/>
        <v>0</v>
      </c>
      <c r="M17" s="103">
        <f t="shared" si="7"/>
        <v>0</v>
      </c>
      <c r="N17" s="66">
        <f t="shared" si="2"/>
        <v>55000</v>
      </c>
      <c r="O17" s="59">
        <f t="shared" si="4"/>
        <v>55000</v>
      </c>
    </row>
    <row r="18" spans="1:15" ht="50.25" customHeight="1">
      <c r="A18" s="131" t="s">
        <v>68</v>
      </c>
      <c r="B18" s="133" t="s">
        <v>147</v>
      </c>
      <c r="C18" s="153">
        <f t="shared" si="0"/>
        <v>35000</v>
      </c>
      <c r="D18" s="103">
        <v>35000</v>
      </c>
      <c r="E18" s="74">
        <v>18660</v>
      </c>
      <c r="F18" s="74">
        <v>2000</v>
      </c>
      <c r="G18" s="74"/>
      <c r="H18" s="71"/>
      <c r="I18" s="72"/>
      <c r="J18" s="74"/>
      <c r="K18" s="74"/>
      <c r="L18" s="74"/>
      <c r="M18" s="74"/>
      <c r="N18" s="66">
        <f t="shared" si="2"/>
        <v>35000</v>
      </c>
      <c r="O18" s="59">
        <f t="shared" si="4"/>
        <v>35000</v>
      </c>
    </row>
    <row r="19" spans="1:15" ht="80.25" customHeight="1">
      <c r="A19" s="116"/>
      <c r="B19" s="115" t="s">
        <v>130</v>
      </c>
      <c r="C19" s="153">
        <f t="shared" si="0"/>
        <v>20000</v>
      </c>
      <c r="D19" s="103">
        <v>20000</v>
      </c>
      <c r="E19" s="74"/>
      <c r="F19" s="74"/>
      <c r="G19" s="74"/>
      <c r="H19" s="71"/>
      <c r="I19" s="72"/>
      <c r="J19" s="74"/>
      <c r="K19" s="74"/>
      <c r="L19" s="74"/>
      <c r="M19" s="74"/>
      <c r="N19" s="66">
        <f t="shared" si="2"/>
        <v>20000</v>
      </c>
      <c r="O19" s="59">
        <f t="shared" si="4"/>
        <v>20000</v>
      </c>
    </row>
    <row r="20" spans="1:15" ht="48.75" customHeight="1">
      <c r="A20" s="151" t="s">
        <v>78</v>
      </c>
      <c r="B20" s="154" t="s">
        <v>79</v>
      </c>
      <c r="C20" s="155">
        <f>D20+G20</f>
        <v>60000</v>
      </c>
      <c r="D20" s="68">
        <f>D21</f>
        <v>60000</v>
      </c>
      <c r="E20" s="68">
        <f aca="true" t="shared" si="8" ref="E20:M20">E21</f>
        <v>0</v>
      </c>
      <c r="F20" s="68">
        <f t="shared" si="8"/>
        <v>0</v>
      </c>
      <c r="G20" s="68">
        <f t="shared" si="8"/>
        <v>0</v>
      </c>
      <c r="H20" s="68">
        <f t="shared" si="8"/>
        <v>0</v>
      </c>
      <c r="I20" s="68">
        <f t="shared" si="8"/>
        <v>0</v>
      </c>
      <c r="J20" s="68">
        <f t="shared" si="8"/>
        <v>0</v>
      </c>
      <c r="K20" s="68">
        <f t="shared" si="8"/>
        <v>0</v>
      </c>
      <c r="L20" s="68">
        <f t="shared" si="8"/>
        <v>0</v>
      </c>
      <c r="M20" s="68">
        <f t="shared" si="8"/>
        <v>0</v>
      </c>
      <c r="N20" s="77">
        <f>C20+H20</f>
        <v>60000</v>
      </c>
      <c r="O20" s="59">
        <f t="shared" si="4"/>
        <v>60000</v>
      </c>
    </row>
    <row r="21" spans="1:15" ht="31.5">
      <c r="A21" s="114" t="s">
        <v>80</v>
      </c>
      <c r="B21" s="115" t="s">
        <v>81</v>
      </c>
      <c r="C21" s="153">
        <f>D21+G21</f>
        <v>60000</v>
      </c>
      <c r="D21" s="73">
        <f>D22</f>
        <v>60000</v>
      </c>
      <c r="E21" s="74"/>
      <c r="F21" s="74"/>
      <c r="G21" s="74"/>
      <c r="H21" s="71"/>
      <c r="I21" s="72"/>
      <c r="J21" s="74"/>
      <c r="K21" s="74"/>
      <c r="L21" s="74"/>
      <c r="M21" s="74"/>
      <c r="N21" s="66">
        <f>C21+H21</f>
        <v>60000</v>
      </c>
      <c r="O21" s="59">
        <f t="shared" si="4"/>
        <v>60000</v>
      </c>
    </row>
    <row r="22" spans="1:15" ht="47.25">
      <c r="A22" s="116" t="s">
        <v>68</v>
      </c>
      <c r="B22" s="115" t="s">
        <v>82</v>
      </c>
      <c r="C22" s="153">
        <f>D22+G22</f>
        <v>60000</v>
      </c>
      <c r="D22" s="73">
        <v>60000</v>
      </c>
      <c r="E22" s="74"/>
      <c r="F22" s="74"/>
      <c r="G22" s="74"/>
      <c r="H22" s="71"/>
      <c r="I22" s="72"/>
      <c r="J22" s="74"/>
      <c r="K22" s="74"/>
      <c r="L22" s="74"/>
      <c r="M22" s="74"/>
      <c r="N22" s="66">
        <f>C22+H22</f>
        <v>60000</v>
      </c>
      <c r="O22" s="59">
        <f t="shared" si="4"/>
        <v>60000</v>
      </c>
    </row>
    <row r="23" spans="1:15" s="41" customFormat="1" ht="31.5">
      <c r="A23" s="151" t="s">
        <v>34</v>
      </c>
      <c r="B23" s="156" t="s">
        <v>74</v>
      </c>
      <c r="C23" s="68">
        <f t="shared" si="0"/>
        <v>0</v>
      </c>
      <c r="D23" s="68">
        <f>D26+D24+D25</f>
        <v>32000</v>
      </c>
      <c r="E23" s="68">
        <f aca="true" t="shared" si="9" ref="E23:M23">E26+E24+E25</f>
        <v>0</v>
      </c>
      <c r="F23" s="68">
        <f t="shared" si="9"/>
        <v>0</v>
      </c>
      <c r="G23" s="68">
        <f t="shared" si="9"/>
        <v>-32000</v>
      </c>
      <c r="H23" s="68">
        <f t="shared" si="9"/>
        <v>0</v>
      </c>
      <c r="I23" s="68">
        <f t="shared" si="9"/>
        <v>0</v>
      </c>
      <c r="J23" s="68">
        <f t="shared" si="9"/>
        <v>0</v>
      </c>
      <c r="K23" s="68">
        <f t="shared" si="9"/>
        <v>0</v>
      </c>
      <c r="L23" s="68">
        <f t="shared" si="9"/>
        <v>0</v>
      </c>
      <c r="M23" s="68">
        <f t="shared" si="9"/>
        <v>0</v>
      </c>
      <c r="N23" s="69">
        <f>SUM(H23,C23)</f>
        <v>0</v>
      </c>
      <c r="O23" s="59">
        <f t="shared" si="4"/>
        <v>0</v>
      </c>
    </row>
    <row r="24" spans="1:15" s="41" customFormat="1" ht="30">
      <c r="A24" s="108" t="s">
        <v>167</v>
      </c>
      <c r="B24" s="180" t="s">
        <v>168</v>
      </c>
      <c r="C24" s="71">
        <f>SUM(D24,G24)</f>
        <v>-2113862</v>
      </c>
      <c r="D24" s="72">
        <v>-2077862</v>
      </c>
      <c r="E24" s="72">
        <v>-1193788</v>
      </c>
      <c r="F24" s="72">
        <v>-97350</v>
      </c>
      <c r="G24" s="72">
        <v>-36000</v>
      </c>
      <c r="H24" s="84"/>
      <c r="I24" s="84"/>
      <c r="J24" s="84"/>
      <c r="K24" s="84"/>
      <c r="L24" s="84"/>
      <c r="M24" s="84"/>
      <c r="N24" s="76">
        <f t="shared" si="2"/>
        <v>-2113862</v>
      </c>
      <c r="O24" s="59"/>
    </row>
    <row r="25" spans="1:15" s="41" customFormat="1" ht="60">
      <c r="A25" s="108" t="s">
        <v>169</v>
      </c>
      <c r="B25" s="157" t="s">
        <v>170</v>
      </c>
      <c r="C25" s="71">
        <f>SUM(D25,G25)</f>
        <v>2113862</v>
      </c>
      <c r="D25" s="72">
        <v>2077862</v>
      </c>
      <c r="E25" s="72">
        <v>1193788</v>
      </c>
      <c r="F25" s="72">
        <v>97350</v>
      </c>
      <c r="G25" s="72">
        <v>36000</v>
      </c>
      <c r="H25" s="84"/>
      <c r="I25" s="84"/>
      <c r="J25" s="84"/>
      <c r="K25" s="84"/>
      <c r="L25" s="84"/>
      <c r="M25" s="84"/>
      <c r="N25" s="76">
        <f t="shared" si="2"/>
        <v>2113862</v>
      </c>
      <c r="O25" s="59"/>
    </row>
    <row r="26" spans="1:15" ht="16.5">
      <c r="A26" s="108" t="s">
        <v>22</v>
      </c>
      <c r="B26" s="157" t="s">
        <v>51</v>
      </c>
      <c r="C26" s="71">
        <f>SUM(D26,G26)</f>
        <v>0</v>
      </c>
      <c r="D26" s="75">
        <f>D27+D28+D29+D30</f>
        <v>32000</v>
      </c>
      <c r="E26" s="75">
        <f aca="true" t="shared" si="10" ref="E26:M26">E27+E28+E29+E30</f>
        <v>0</v>
      </c>
      <c r="F26" s="75">
        <f t="shared" si="10"/>
        <v>0</v>
      </c>
      <c r="G26" s="75">
        <f t="shared" si="10"/>
        <v>-32000</v>
      </c>
      <c r="H26" s="75">
        <f t="shared" si="10"/>
        <v>0</v>
      </c>
      <c r="I26" s="75">
        <f t="shared" si="10"/>
        <v>0</v>
      </c>
      <c r="J26" s="75">
        <f t="shared" si="10"/>
        <v>0</v>
      </c>
      <c r="K26" s="75">
        <f t="shared" si="10"/>
        <v>0</v>
      </c>
      <c r="L26" s="75">
        <f t="shared" si="10"/>
        <v>0</v>
      </c>
      <c r="M26" s="75">
        <f t="shared" si="10"/>
        <v>0</v>
      </c>
      <c r="N26" s="76">
        <f t="shared" si="2"/>
        <v>0</v>
      </c>
      <c r="O26" s="59">
        <f t="shared" si="4"/>
        <v>0</v>
      </c>
    </row>
    <row r="27" spans="1:15" ht="30">
      <c r="A27" s="108"/>
      <c r="B27" s="157" t="s">
        <v>65</v>
      </c>
      <c r="C27" s="158">
        <f aca="true" t="shared" si="11" ref="C27:C32">D27+G27</f>
        <v>-52000</v>
      </c>
      <c r="D27" s="75">
        <v>-20000</v>
      </c>
      <c r="E27" s="75"/>
      <c r="F27" s="75"/>
      <c r="G27" s="75">
        <v>-32000</v>
      </c>
      <c r="H27" s="71"/>
      <c r="I27" s="75"/>
      <c r="J27" s="75"/>
      <c r="K27" s="75"/>
      <c r="L27" s="75"/>
      <c r="M27" s="75"/>
      <c r="N27" s="76">
        <f t="shared" si="2"/>
        <v>-52000</v>
      </c>
      <c r="O27" s="59">
        <f t="shared" si="4"/>
        <v>-52000</v>
      </c>
    </row>
    <row r="28" spans="1:15" ht="31.5" customHeight="1">
      <c r="A28" s="108"/>
      <c r="B28" s="109" t="s">
        <v>115</v>
      </c>
      <c r="C28" s="158">
        <f t="shared" si="11"/>
        <v>85000</v>
      </c>
      <c r="D28" s="75">
        <v>85000</v>
      </c>
      <c r="E28" s="75"/>
      <c r="F28" s="75"/>
      <c r="G28" s="75"/>
      <c r="H28" s="71"/>
      <c r="I28" s="75"/>
      <c r="J28" s="75"/>
      <c r="K28" s="75"/>
      <c r="L28" s="75"/>
      <c r="M28" s="75"/>
      <c r="N28" s="76">
        <f t="shared" si="2"/>
        <v>85000</v>
      </c>
      <c r="O28" s="59">
        <f t="shared" si="4"/>
        <v>85000</v>
      </c>
    </row>
    <row r="29" spans="1:15" ht="30">
      <c r="A29" s="108"/>
      <c r="B29" s="157" t="s">
        <v>75</v>
      </c>
      <c r="C29" s="158">
        <f t="shared" si="11"/>
        <v>-25000</v>
      </c>
      <c r="D29" s="75">
        <v>-25000</v>
      </c>
      <c r="E29" s="75"/>
      <c r="F29" s="75"/>
      <c r="G29" s="75"/>
      <c r="H29" s="71"/>
      <c r="I29" s="75"/>
      <c r="J29" s="75"/>
      <c r="K29" s="75"/>
      <c r="L29" s="75"/>
      <c r="M29" s="75"/>
      <c r="N29" s="76">
        <f t="shared" si="2"/>
        <v>-25000</v>
      </c>
      <c r="O29" s="59">
        <f t="shared" si="4"/>
        <v>-25000</v>
      </c>
    </row>
    <row r="30" spans="1:15" ht="45">
      <c r="A30" s="108"/>
      <c r="B30" s="157" t="s">
        <v>66</v>
      </c>
      <c r="C30" s="158">
        <f t="shared" si="11"/>
        <v>-8000</v>
      </c>
      <c r="D30" s="75">
        <v>-8000</v>
      </c>
      <c r="E30" s="75"/>
      <c r="F30" s="75"/>
      <c r="G30" s="75"/>
      <c r="H30" s="71"/>
      <c r="I30" s="75"/>
      <c r="J30" s="75"/>
      <c r="K30" s="75"/>
      <c r="L30" s="75"/>
      <c r="M30" s="75"/>
      <c r="N30" s="76">
        <f t="shared" si="2"/>
        <v>-8000</v>
      </c>
      <c r="O30" s="59">
        <f t="shared" si="4"/>
        <v>-8000</v>
      </c>
    </row>
    <row r="31" spans="1:15" ht="31.5">
      <c r="A31" s="151" t="s">
        <v>137</v>
      </c>
      <c r="B31" s="156" t="s">
        <v>138</v>
      </c>
      <c r="C31" s="93">
        <f t="shared" si="11"/>
        <v>280000</v>
      </c>
      <c r="D31" s="100">
        <f>D32</f>
        <v>0</v>
      </c>
      <c r="E31" s="100">
        <f aca="true" t="shared" si="12" ref="E31:M31">E32</f>
        <v>0</v>
      </c>
      <c r="F31" s="100">
        <f t="shared" si="12"/>
        <v>0</v>
      </c>
      <c r="G31" s="88">
        <f t="shared" si="12"/>
        <v>280000</v>
      </c>
      <c r="H31" s="100">
        <f t="shared" si="12"/>
        <v>0</v>
      </c>
      <c r="I31" s="100">
        <f t="shared" si="12"/>
        <v>0</v>
      </c>
      <c r="J31" s="100">
        <f t="shared" si="12"/>
        <v>0</v>
      </c>
      <c r="K31" s="100">
        <f t="shared" si="12"/>
        <v>0</v>
      </c>
      <c r="L31" s="100">
        <f t="shared" si="12"/>
        <v>0</v>
      </c>
      <c r="M31" s="100">
        <f t="shared" si="12"/>
        <v>0</v>
      </c>
      <c r="N31" s="77">
        <f t="shared" si="2"/>
        <v>280000</v>
      </c>
      <c r="O31" s="59">
        <f t="shared" si="4"/>
        <v>280000</v>
      </c>
    </row>
    <row r="32" spans="1:15" ht="16.5">
      <c r="A32" s="108" t="s">
        <v>139</v>
      </c>
      <c r="B32" s="159" t="s">
        <v>140</v>
      </c>
      <c r="C32" s="158">
        <f t="shared" si="11"/>
        <v>280000</v>
      </c>
      <c r="D32" s="75"/>
      <c r="E32" s="75"/>
      <c r="F32" s="75"/>
      <c r="G32" s="75">
        <v>280000</v>
      </c>
      <c r="H32" s="71"/>
      <c r="I32" s="75"/>
      <c r="J32" s="75"/>
      <c r="K32" s="75"/>
      <c r="L32" s="75"/>
      <c r="M32" s="75"/>
      <c r="N32" s="76">
        <f t="shared" si="2"/>
        <v>280000</v>
      </c>
      <c r="O32" s="59">
        <f t="shared" si="4"/>
        <v>280000</v>
      </c>
    </row>
    <row r="33" spans="1:15" ht="47.25">
      <c r="A33" s="151" t="s">
        <v>35</v>
      </c>
      <c r="B33" s="156" t="s">
        <v>72</v>
      </c>
      <c r="C33" s="93">
        <f>D33+G33</f>
        <v>0</v>
      </c>
      <c r="D33" s="88">
        <f>D34</f>
        <v>-192000</v>
      </c>
      <c r="E33" s="88">
        <f aca="true" t="shared" si="13" ref="E33:M33">E34</f>
        <v>0</v>
      </c>
      <c r="F33" s="88">
        <f t="shared" si="13"/>
        <v>0</v>
      </c>
      <c r="G33" s="88">
        <f t="shared" si="13"/>
        <v>192000</v>
      </c>
      <c r="H33" s="100">
        <f t="shared" si="13"/>
        <v>0</v>
      </c>
      <c r="I33" s="100">
        <f t="shared" si="13"/>
        <v>0</v>
      </c>
      <c r="J33" s="100">
        <f t="shared" si="13"/>
        <v>0</v>
      </c>
      <c r="K33" s="100">
        <f t="shared" si="13"/>
        <v>0</v>
      </c>
      <c r="L33" s="100">
        <f t="shared" si="13"/>
        <v>0</v>
      </c>
      <c r="M33" s="100">
        <f t="shared" si="13"/>
        <v>0</v>
      </c>
      <c r="N33" s="77">
        <f>H33+C33</f>
        <v>0</v>
      </c>
      <c r="O33" s="59">
        <f t="shared" si="4"/>
        <v>0</v>
      </c>
    </row>
    <row r="34" spans="1:15" ht="45">
      <c r="A34" s="108" t="s">
        <v>151</v>
      </c>
      <c r="B34" s="177" t="s">
        <v>152</v>
      </c>
      <c r="C34" s="158">
        <f>D34+G34</f>
        <v>0</v>
      </c>
      <c r="D34" s="75">
        <v>-192000</v>
      </c>
      <c r="E34" s="75"/>
      <c r="F34" s="75"/>
      <c r="G34" s="75">
        <v>192000</v>
      </c>
      <c r="H34" s="71"/>
      <c r="I34" s="75"/>
      <c r="J34" s="75"/>
      <c r="K34" s="75"/>
      <c r="L34" s="75"/>
      <c r="M34" s="75"/>
      <c r="N34" s="76">
        <f>H34+C34</f>
        <v>0</v>
      </c>
      <c r="O34" s="59">
        <f t="shared" si="4"/>
        <v>0</v>
      </c>
    </row>
    <row r="35" spans="1:15" ht="31.5">
      <c r="A35" s="160" t="s">
        <v>37</v>
      </c>
      <c r="B35" s="152" t="s">
        <v>54</v>
      </c>
      <c r="C35" s="93">
        <f>C36+C38</f>
        <v>0</v>
      </c>
      <c r="D35" s="100"/>
      <c r="E35" s="100"/>
      <c r="F35" s="100"/>
      <c r="G35" s="100"/>
      <c r="H35" s="93"/>
      <c r="I35" s="100"/>
      <c r="J35" s="100"/>
      <c r="K35" s="100"/>
      <c r="L35" s="100"/>
      <c r="M35" s="100"/>
      <c r="N35" s="77">
        <f t="shared" si="2"/>
        <v>0</v>
      </c>
      <c r="O35" s="59">
        <f t="shared" si="4"/>
        <v>0</v>
      </c>
    </row>
    <row r="36" spans="1:15" ht="60">
      <c r="A36" s="110" t="s">
        <v>3</v>
      </c>
      <c r="B36" s="109" t="s">
        <v>123</v>
      </c>
      <c r="C36" s="158">
        <f aca="true" t="shared" si="14" ref="C36:C45">D36+G36</f>
        <v>-30000</v>
      </c>
      <c r="D36" s="75">
        <f>D37</f>
        <v>-30000</v>
      </c>
      <c r="E36" s="75"/>
      <c r="F36" s="75"/>
      <c r="G36" s="75"/>
      <c r="H36" s="71"/>
      <c r="I36" s="75"/>
      <c r="J36" s="75"/>
      <c r="K36" s="75"/>
      <c r="L36" s="75"/>
      <c r="M36" s="75"/>
      <c r="N36" s="76">
        <f aca="true" t="shared" si="15" ref="N36:N42">C36+H36</f>
        <v>-30000</v>
      </c>
      <c r="O36" s="59">
        <f t="shared" si="4"/>
        <v>-30000</v>
      </c>
    </row>
    <row r="37" spans="1:15" ht="30">
      <c r="A37" s="110" t="s">
        <v>68</v>
      </c>
      <c r="B37" s="109" t="s">
        <v>87</v>
      </c>
      <c r="C37" s="158">
        <f t="shared" si="14"/>
        <v>-30000</v>
      </c>
      <c r="D37" s="75">
        <v>-30000</v>
      </c>
      <c r="E37" s="75"/>
      <c r="F37" s="75"/>
      <c r="G37" s="75"/>
      <c r="H37" s="71"/>
      <c r="I37" s="75"/>
      <c r="J37" s="75"/>
      <c r="K37" s="75"/>
      <c r="L37" s="75"/>
      <c r="M37" s="75"/>
      <c r="N37" s="76">
        <f t="shared" si="15"/>
        <v>-30000</v>
      </c>
      <c r="O37" s="59">
        <f t="shared" si="4"/>
        <v>-30000</v>
      </c>
    </row>
    <row r="38" spans="1:15" ht="30">
      <c r="A38" s="110" t="s">
        <v>124</v>
      </c>
      <c r="B38" s="109" t="s">
        <v>125</v>
      </c>
      <c r="C38" s="158">
        <f t="shared" si="14"/>
        <v>30000</v>
      </c>
      <c r="D38" s="75">
        <f>D39</f>
        <v>30000</v>
      </c>
      <c r="E38" s="75"/>
      <c r="F38" s="75"/>
      <c r="G38" s="75"/>
      <c r="H38" s="71"/>
      <c r="I38" s="75"/>
      <c r="J38" s="75"/>
      <c r="K38" s="75"/>
      <c r="L38" s="75"/>
      <c r="M38" s="75"/>
      <c r="N38" s="76">
        <f t="shared" si="15"/>
        <v>30000</v>
      </c>
      <c r="O38" s="59">
        <f t="shared" si="4"/>
        <v>30000</v>
      </c>
    </row>
    <row r="39" spans="1:15" ht="30">
      <c r="A39" s="110" t="s">
        <v>68</v>
      </c>
      <c r="B39" s="109" t="s">
        <v>87</v>
      </c>
      <c r="C39" s="158">
        <f t="shared" si="14"/>
        <v>30000</v>
      </c>
      <c r="D39" s="75">
        <v>30000</v>
      </c>
      <c r="E39" s="75"/>
      <c r="F39" s="75"/>
      <c r="G39" s="75"/>
      <c r="H39" s="71"/>
      <c r="I39" s="75"/>
      <c r="J39" s="75"/>
      <c r="K39" s="75"/>
      <c r="L39" s="75"/>
      <c r="M39" s="75"/>
      <c r="N39" s="76">
        <f t="shared" si="15"/>
        <v>30000</v>
      </c>
      <c r="O39" s="59">
        <f t="shared" si="4"/>
        <v>30000</v>
      </c>
    </row>
    <row r="40" spans="1:15" ht="31.5">
      <c r="A40" s="151" t="s">
        <v>36</v>
      </c>
      <c r="B40" s="152" t="s">
        <v>55</v>
      </c>
      <c r="C40" s="93">
        <f t="shared" si="14"/>
        <v>15000</v>
      </c>
      <c r="D40" s="88">
        <f>D41</f>
        <v>15000</v>
      </c>
      <c r="E40" s="100"/>
      <c r="F40" s="100"/>
      <c r="G40" s="100"/>
      <c r="H40" s="93"/>
      <c r="I40" s="100"/>
      <c r="J40" s="100"/>
      <c r="K40" s="100"/>
      <c r="L40" s="100"/>
      <c r="M40" s="100"/>
      <c r="N40" s="77">
        <f t="shared" si="15"/>
        <v>15000</v>
      </c>
      <c r="O40" s="59">
        <f t="shared" si="4"/>
        <v>15000</v>
      </c>
    </row>
    <row r="41" spans="1:15" ht="30">
      <c r="A41" s="108" t="s">
        <v>127</v>
      </c>
      <c r="B41" s="109" t="s">
        <v>128</v>
      </c>
      <c r="C41" s="158">
        <f t="shared" si="14"/>
        <v>15000</v>
      </c>
      <c r="D41" s="75">
        <f>D42</f>
        <v>15000</v>
      </c>
      <c r="E41" s="75"/>
      <c r="F41" s="75"/>
      <c r="G41" s="75"/>
      <c r="H41" s="71"/>
      <c r="I41" s="75"/>
      <c r="J41" s="75"/>
      <c r="K41" s="75"/>
      <c r="L41" s="75"/>
      <c r="M41" s="75"/>
      <c r="N41" s="76">
        <f t="shared" si="15"/>
        <v>15000</v>
      </c>
      <c r="O41" s="59">
        <f t="shared" si="4"/>
        <v>15000</v>
      </c>
    </row>
    <row r="42" spans="1:15" ht="45">
      <c r="A42" s="108" t="s">
        <v>68</v>
      </c>
      <c r="B42" s="109" t="s">
        <v>129</v>
      </c>
      <c r="C42" s="158">
        <f t="shared" si="14"/>
        <v>15000</v>
      </c>
      <c r="D42" s="75">
        <v>15000</v>
      </c>
      <c r="E42" s="75"/>
      <c r="F42" s="75"/>
      <c r="G42" s="75"/>
      <c r="H42" s="71"/>
      <c r="I42" s="75"/>
      <c r="J42" s="75"/>
      <c r="K42" s="75"/>
      <c r="L42" s="75"/>
      <c r="M42" s="75"/>
      <c r="N42" s="76">
        <f t="shared" si="15"/>
        <v>15000</v>
      </c>
      <c r="O42" s="59">
        <f t="shared" si="4"/>
        <v>15000</v>
      </c>
    </row>
    <row r="43" spans="1:15" ht="42.75">
      <c r="A43" s="161" t="s">
        <v>132</v>
      </c>
      <c r="B43" s="162" t="s">
        <v>133</v>
      </c>
      <c r="C43" s="93"/>
      <c r="D43" s="88">
        <f>D44</f>
        <v>0</v>
      </c>
      <c r="E43" s="88">
        <f aca="true" t="shared" si="16" ref="E43:M43">E44</f>
        <v>0</v>
      </c>
      <c r="F43" s="88">
        <f t="shared" si="16"/>
        <v>0</v>
      </c>
      <c r="G43" s="88">
        <f t="shared" si="16"/>
        <v>0</v>
      </c>
      <c r="H43" s="88">
        <f t="shared" si="16"/>
        <v>259000</v>
      </c>
      <c r="I43" s="88">
        <f t="shared" si="16"/>
        <v>0</v>
      </c>
      <c r="J43" s="88">
        <f t="shared" si="16"/>
        <v>0</v>
      </c>
      <c r="K43" s="88">
        <f t="shared" si="16"/>
        <v>0</v>
      </c>
      <c r="L43" s="88">
        <f t="shared" si="16"/>
        <v>259000</v>
      </c>
      <c r="M43" s="88">
        <f t="shared" si="16"/>
        <v>259000</v>
      </c>
      <c r="N43" s="77">
        <f>H43+C43</f>
        <v>259000</v>
      </c>
      <c r="O43" s="59">
        <f t="shared" si="4"/>
        <v>259000</v>
      </c>
    </row>
    <row r="44" spans="1:15" ht="110.25">
      <c r="A44" s="126" t="s">
        <v>100</v>
      </c>
      <c r="B44" s="111" t="s">
        <v>134</v>
      </c>
      <c r="C44" s="158"/>
      <c r="D44" s="75"/>
      <c r="E44" s="75"/>
      <c r="F44" s="75"/>
      <c r="G44" s="75"/>
      <c r="H44" s="71">
        <f>I44+L44</f>
        <v>259000</v>
      </c>
      <c r="I44" s="75"/>
      <c r="J44" s="75"/>
      <c r="K44" s="75"/>
      <c r="L44" s="75">
        <v>259000</v>
      </c>
      <c r="M44" s="75">
        <v>259000</v>
      </c>
      <c r="N44" s="76">
        <f>H44+C44</f>
        <v>259000</v>
      </c>
      <c r="O44" s="59">
        <f t="shared" si="4"/>
        <v>259000</v>
      </c>
    </row>
    <row r="45" spans="1:15" s="41" customFormat="1" ht="31.5">
      <c r="A45" s="151" t="s">
        <v>53</v>
      </c>
      <c r="B45" s="152" t="s">
        <v>67</v>
      </c>
      <c r="C45" s="68">
        <f t="shared" si="14"/>
        <v>200000</v>
      </c>
      <c r="D45" s="68">
        <f>D48+D46</f>
        <v>150000</v>
      </c>
      <c r="E45" s="68">
        <f aca="true" t="shared" si="17" ref="E45:M45">E48+E46</f>
        <v>0</v>
      </c>
      <c r="F45" s="68">
        <f t="shared" si="17"/>
        <v>0</v>
      </c>
      <c r="G45" s="68">
        <f t="shared" si="17"/>
        <v>50000</v>
      </c>
      <c r="H45" s="68">
        <f t="shared" si="17"/>
        <v>0</v>
      </c>
      <c r="I45" s="68">
        <f t="shared" si="17"/>
        <v>0</v>
      </c>
      <c r="J45" s="68">
        <f t="shared" si="17"/>
        <v>0</v>
      </c>
      <c r="K45" s="68">
        <f t="shared" si="17"/>
        <v>0</v>
      </c>
      <c r="L45" s="68">
        <f t="shared" si="17"/>
        <v>0</v>
      </c>
      <c r="M45" s="68">
        <f t="shared" si="17"/>
        <v>0</v>
      </c>
      <c r="N45" s="69">
        <f aca="true" t="shared" si="18" ref="N45:N73">SUM(H45,C45)</f>
        <v>200000</v>
      </c>
      <c r="O45" s="59">
        <f t="shared" si="4"/>
        <v>200000</v>
      </c>
    </row>
    <row r="46" spans="1:15" s="41" customFormat="1" ht="16.5">
      <c r="A46" s="108" t="s">
        <v>163</v>
      </c>
      <c r="B46" s="109" t="s">
        <v>164</v>
      </c>
      <c r="C46" s="79">
        <f>SUM(D46,G46)</f>
        <v>50000</v>
      </c>
      <c r="D46" s="84">
        <f>D47</f>
        <v>0</v>
      </c>
      <c r="E46" s="84">
        <f aca="true" t="shared" si="19" ref="E46:M46">E47</f>
        <v>0</v>
      </c>
      <c r="F46" s="84">
        <f t="shared" si="19"/>
        <v>0</v>
      </c>
      <c r="G46" s="72">
        <f t="shared" si="19"/>
        <v>50000</v>
      </c>
      <c r="H46" s="72">
        <f t="shared" si="19"/>
        <v>0</v>
      </c>
      <c r="I46" s="84">
        <f t="shared" si="19"/>
        <v>0</v>
      </c>
      <c r="J46" s="84">
        <f t="shared" si="19"/>
        <v>0</v>
      </c>
      <c r="K46" s="84">
        <f t="shared" si="19"/>
        <v>0</v>
      </c>
      <c r="L46" s="84">
        <f t="shared" si="19"/>
        <v>0</v>
      </c>
      <c r="M46" s="84">
        <f t="shared" si="19"/>
        <v>0</v>
      </c>
      <c r="N46" s="76">
        <f t="shared" si="18"/>
        <v>50000</v>
      </c>
      <c r="O46" s="59"/>
    </row>
    <row r="47" spans="1:15" s="41" customFormat="1" ht="60">
      <c r="A47" s="108" t="s">
        <v>68</v>
      </c>
      <c r="B47" s="109" t="s">
        <v>157</v>
      </c>
      <c r="C47" s="79">
        <f>SUM(D47,G47)</f>
        <v>50000</v>
      </c>
      <c r="D47" s="84"/>
      <c r="E47" s="84"/>
      <c r="F47" s="84"/>
      <c r="G47" s="72">
        <v>50000</v>
      </c>
      <c r="H47" s="72"/>
      <c r="I47" s="84"/>
      <c r="J47" s="84"/>
      <c r="K47" s="84"/>
      <c r="L47" s="84"/>
      <c r="M47" s="84"/>
      <c r="N47" s="76">
        <f t="shared" si="18"/>
        <v>50000</v>
      </c>
      <c r="O47" s="59"/>
    </row>
    <row r="48" spans="1:15" ht="16.5">
      <c r="A48" s="108" t="s">
        <v>6</v>
      </c>
      <c r="B48" s="109" t="s">
        <v>86</v>
      </c>
      <c r="C48" s="79">
        <f>SUM(D48,G48)</f>
        <v>150000</v>
      </c>
      <c r="D48" s="80">
        <f>D49</f>
        <v>150000</v>
      </c>
      <c r="E48" s="80"/>
      <c r="F48" s="80"/>
      <c r="G48" s="80"/>
      <c r="H48" s="78"/>
      <c r="I48" s="80"/>
      <c r="J48" s="80"/>
      <c r="K48" s="80"/>
      <c r="L48" s="80"/>
      <c r="M48" s="80"/>
      <c r="N48" s="76">
        <f t="shared" si="18"/>
        <v>150000</v>
      </c>
      <c r="O48" s="59">
        <f t="shared" si="4"/>
        <v>150000</v>
      </c>
    </row>
    <row r="49" spans="1:15" ht="61.5" customHeight="1">
      <c r="A49" s="108" t="s">
        <v>68</v>
      </c>
      <c r="B49" s="109" t="s">
        <v>157</v>
      </c>
      <c r="C49" s="79">
        <f>SUM(D49,G49)</f>
        <v>150000</v>
      </c>
      <c r="D49" s="80">
        <v>150000</v>
      </c>
      <c r="E49" s="80"/>
      <c r="F49" s="80"/>
      <c r="G49" s="80"/>
      <c r="H49" s="78"/>
      <c r="I49" s="80"/>
      <c r="J49" s="80"/>
      <c r="K49" s="80"/>
      <c r="L49" s="80"/>
      <c r="M49" s="80"/>
      <c r="N49" s="76">
        <f t="shared" si="18"/>
        <v>150000</v>
      </c>
      <c r="O49" s="59">
        <f t="shared" si="4"/>
        <v>150000</v>
      </c>
    </row>
    <row r="50" spans="1:15" ht="52.5" customHeight="1">
      <c r="A50" s="149" t="s">
        <v>143</v>
      </c>
      <c r="B50" s="152" t="s">
        <v>144</v>
      </c>
      <c r="C50" s="88">
        <f>D50+G50</f>
        <v>150000</v>
      </c>
      <c r="D50" s="88">
        <f>D53+D51+D52</f>
        <v>120000</v>
      </c>
      <c r="E50" s="88">
        <f aca="true" t="shared" si="20" ref="E50:M50">E53+E51+E52</f>
        <v>0</v>
      </c>
      <c r="F50" s="88">
        <f t="shared" si="20"/>
        <v>0</v>
      </c>
      <c r="G50" s="88">
        <f t="shared" si="20"/>
        <v>30000</v>
      </c>
      <c r="H50" s="88">
        <f t="shared" si="20"/>
        <v>0</v>
      </c>
      <c r="I50" s="88">
        <f t="shared" si="20"/>
        <v>0</v>
      </c>
      <c r="J50" s="88">
        <f t="shared" si="20"/>
        <v>0</v>
      </c>
      <c r="K50" s="88">
        <f t="shared" si="20"/>
        <v>0</v>
      </c>
      <c r="L50" s="88">
        <f t="shared" si="20"/>
        <v>0</v>
      </c>
      <c r="M50" s="88">
        <f t="shared" si="20"/>
        <v>0</v>
      </c>
      <c r="N50" s="101">
        <f aca="true" t="shared" si="21" ref="N50:N57">C50+H50</f>
        <v>150000</v>
      </c>
      <c r="O50" s="59">
        <f t="shared" si="4"/>
        <v>150000</v>
      </c>
    </row>
    <row r="51" spans="1:15" ht="35.25" customHeight="1">
      <c r="A51" s="108" t="s">
        <v>159</v>
      </c>
      <c r="B51" s="109" t="s">
        <v>160</v>
      </c>
      <c r="C51" s="79">
        <f>D51+G51</f>
        <v>-75000</v>
      </c>
      <c r="D51" s="78">
        <v>-75000</v>
      </c>
      <c r="E51" s="79"/>
      <c r="F51" s="79"/>
      <c r="G51" s="79"/>
      <c r="H51" s="78"/>
      <c r="I51" s="78"/>
      <c r="J51" s="78"/>
      <c r="K51" s="78"/>
      <c r="L51" s="78"/>
      <c r="M51" s="78"/>
      <c r="N51" s="76">
        <f t="shared" si="21"/>
        <v>-75000</v>
      </c>
      <c r="O51" s="59">
        <f t="shared" si="4"/>
        <v>-75000</v>
      </c>
    </row>
    <row r="52" spans="1:15" ht="46.5" customHeight="1">
      <c r="A52" s="108" t="s">
        <v>161</v>
      </c>
      <c r="B52" s="109" t="s">
        <v>162</v>
      </c>
      <c r="C52" s="79">
        <f>D52+G52</f>
        <v>75000</v>
      </c>
      <c r="D52" s="78">
        <v>75000</v>
      </c>
      <c r="E52" s="79"/>
      <c r="F52" s="79"/>
      <c r="G52" s="79"/>
      <c r="H52" s="78"/>
      <c r="I52" s="78"/>
      <c r="J52" s="78"/>
      <c r="K52" s="78"/>
      <c r="L52" s="78"/>
      <c r="M52" s="78"/>
      <c r="N52" s="76">
        <f t="shared" si="21"/>
        <v>75000</v>
      </c>
      <c r="O52" s="59">
        <f t="shared" si="4"/>
        <v>75000</v>
      </c>
    </row>
    <row r="53" spans="1:15" ht="75">
      <c r="A53" s="108" t="s">
        <v>148</v>
      </c>
      <c r="B53" s="109" t="s">
        <v>166</v>
      </c>
      <c r="C53" s="79">
        <f>D53+G53</f>
        <v>150000</v>
      </c>
      <c r="D53" s="80">
        <f>70000+50000</f>
        <v>120000</v>
      </c>
      <c r="E53" s="80"/>
      <c r="F53" s="80"/>
      <c r="G53" s="80">
        <v>30000</v>
      </c>
      <c r="H53" s="78"/>
      <c r="I53" s="80"/>
      <c r="J53" s="80"/>
      <c r="K53" s="80"/>
      <c r="L53" s="80"/>
      <c r="M53" s="80"/>
      <c r="N53" s="76">
        <f t="shared" si="21"/>
        <v>150000</v>
      </c>
      <c r="O53" s="59">
        <f t="shared" si="4"/>
        <v>150000</v>
      </c>
    </row>
    <row r="54" spans="1:15" s="43" customFormat="1" ht="47.25">
      <c r="A54" s="149" t="s">
        <v>39</v>
      </c>
      <c r="B54" s="152" t="s">
        <v>43</v>
      </c>
      <c r="C54" s="68">
        <f>D54+G54</f>
        <v>89500</v>
      </c>
      <c r="D54" s="68">
        <f>D55</f>
        <v>89500</v>
      </c>
      <c r="E54" s="68">
        <f aca="true" t="shared" si="22" ref="E54:M54">E55</f>
        <v>0</v>
      </c>
      <c r="F54" s="68">
        <f t="shared" si="22"/>
        <v>0</v>
      </c>
      <c r="G54" s="68">
        <f t="shared" si="22"/>
        <v>0</v>
      </c>
      <c r="H54" s="68">
        <f t="shared" si="22"/>
        <v>0</v>
      </c>
      <c r="I54" s="68">
        <f t="shared" si="22"/>
        <v>0</v>
      </c>
      <c r="J54" s="68">
        <f t="shared" si="22"/>
        <v>0</v>
      </c>
      <c r="K54" s="68">
        <f t="shared" si="22"/>
        <v>0</v>
      </c>
      <c r="L54" s="68">
        <f t="shared" si="22"/>
        <v>0</v>
      </c>
      <c r="M54" s="68">
        <f t="shared" si="22"/>
        <v>0</v>
      </c>
      <c r="N54" s="69">
        <f t="shared" si="21"/>
        <v>89500</v>
      </c>
      <c r="O54" s="59">
        <f t="shared" si="4"/>
        <v>89500</v>
      </c>
    </row>
    <row r="55" spans="1:15" s="43" customFormat="1" ht="48.75" customHeight="1">
      <c r="A55" s="108" t="s">
        <v>88</v>
      </c>
      <c r="B55" s="109" t="s">
        <v>89</v>
      </c>
      <c r="C55" s="65">
        <f>SUM(D55,G55)</f>
        <v>89500</v>
      </c>
      <c r="D55" s="72">
        <f>D56</f>
        <v>89500</v>
      </c>
      <c r="E55" s="84"/>
      <c r="F55" s="84"/>
      <c r="G55" s="84"/>
      <c r="H55" s="84"/>
      <c r="I55" s="84"/>
      <c r="J55" s="84"/>
      <c r="K55" s="84"/>
      <c r="L55" s="84"/>
      <c r="M55" s="84"/>
      <c r="N55" s="76">
        <f t="shared" si="21"/>
        <v>89500</v>
      </c>
      <c r="O55" s="59">
        <f t="shared" si="4"/>
        <v>89500</v>
      </c>
    </row>
    <row r="56" spans="1:15" s="43" customFormat="1" ht="45">
      <c r="A56" s="114" t="s">
        <v>68</v>
      </c>
      <c r="B56" s="124" t="s">
        <v>131</v>
      </c>
      <c r="C56" s="65">
        <f>SUM(D56,G56)</f>
        <v>89500</v>
      </c>
      <c r="D56" s="72">
        <v>89500</v>
      </c>
      <c r="E56" s="84"/>
      <c r="F56" s="84"/>
      <c r="G56" s="84"/>
      <c r="H56" s="84"/>
      <c r="I56" s="84"/>
      <c r="J56" s="84"/>
      <c r="K56" s="84"/>
      <c r="L56" s="84"/>
      <c r="M56" s="84"/>
      <c r="N56" s="76">
        <f t="shared" si="21"/>
        <v>89500</v>
      </c>
      <c r="O56" s="59">
        <f t="shared" si="4"/>
        <v>89500</v>
      </c>
    </row>
    <row r="57" spans="1:15" s="41" customFormat="1" ht="63">
      <c r="A57" s="149" t="s">
        <v>40</v>
      </c>
      <c r="B57" s="152" t="s">
        <v>69</v>
      </c>
      <c r="C57" s="68">
        <f>SUM(G57,D57)</f>
        <v>88580</v>
      </c>
      <c r="D57" s="68">
        <f>D58+D60</f>
        <v>88580</v>
      </c>
      <c r="E57" s="68">
        <f aca="true" t="shared" si="23" ref="E57:M57">E58+E60</f>
        <v>0</v>
      </c>
      <c r="F57" s="68">
        <f t="shared" si="23"/>
        <v>0</v>
      </c>
      <c r="G57" s="68">
        <f t="shared" si="23"/>
        <v>0</v>
      </c>
      <c r="H57" s="68">
        <f t="shared" si="23"/>
        <v>0</v>
      </c>
      <c r="I57" s="68">
        <f t="shared" si="23"/>
        <v>0</v>
      </c>
      <c r="J57" s="68">
        <f t="shared" si="23"/>
        <v>0</v>
      </c>
      <c r="K57" s="68">
        <f t="shared" si="23"/>
        <v>0</v>
      </c>
      <c r="L57" s="68">
        <f t="shared" si="23"/>
        <v>0</v>
      </c>
      <c r="M57" s="68">
        <f t="shared" si="23"/>
        <v>0</v>
      </c>
      <c r="N57" s="69">
        <f t="shared" si="21"/>
        <v>88580</v>
      </c>
      <c r="O57" s="59">
        <f t="shared" si="4"/>
        <v>88580</v>
      </c>
    </row>
    <row r="58" spans="1:15" ht="30">
      <c r="A58" s="114" t="s">
        <v>80</v>
      </c>
      <c r="B58" s="109" t="s">
        <v>81</v>
      </c>
      <c r="C58" s="79">
        <f>SUM(G58,D58)</f>
        <v>8580</v>
      </c>
      <c r="D58" s="81">
        <f>D59</f>
        <v>8580</v>
      </c>
      <c r="E58" s="81">
        <f>E59</f>
        <v>0</v>
      </c>
      <c r="F58" s="81">
        <f>F59</f>
        <v>0</v>
      </c>
      <c r="G58" s="81">
        <f>G59</f>
        <v>0</v>
      </c>
      <c r="H58" s="81">
        <f>H59</f>
        <v>0</v>
      </c>
      <c r="I58" s="81">
        <f>I61</f>
        <v>0</v>
      </c>
      <c r="J58" s="81">
        <f>J61</f>
        <v>0</v>
      </c>
      <c r="K58" s="81">
        <f>K61</f>
        <v>0</v>
      </c>
      <c r="L58" s="81">
        <f>L61</f>
        <v>0</v>
      </c>
      <c r="M58" s="81">
        <f>M61</f>
        <v>0</v>
      </c>
      <c r="N58" s="66">
        <f t="shared" si="18"/>
        <v>8580</v>
      </c>
      <c r="O58" s="59">
        <f t="shared" si="4"/>
        <v>8580</v>
      </c>
    </row>
    <row r="59" spans="1:15" ht="45">
      <c r="A59" s="108" t="s">
        <v>68</v>
      </c>
      <c r="B59" s="128" t="s">
        <v>108</v>
      </c>
      <c r="C59" s="79">
        <f>D59+G59</f>
        <v>8580</v>
      </c>
      <c r="D59" s="81">
        <v>8580</v>
      </c>
      <c r="E59" s="81"/>
      <c r="F59" s="81"/>
      <c r="G59" s="81"/>
      <c r="H59" s="81"/>
      <c r="I59" s="81"/>
      <c r="J59" s="81"/>
      <c r="K59" s="81"/>
      <c r="L59" s="81"/>
      <c r="M59" s="81"/>
      <c r="N59" s="66">
        <f t="shared" si="18"/>
        <v>8580</v>
      </c>
      <c r="O59" s="59">
        <f t="shared" si="4"/>
        <v>8580</v>
      </c>
    </row>
    <row r="60" spans="1:15" ht="45">
      <c r="A60" s="108" t="s">
        <v>107</v>
      </c>
      <c r="B60" s="128" t="s">
        <v>109</v>
      </c>
      <c r="C60" s="79">
        <f>D60+G60</f>
        <v>80000</v>
      </c>
      <c r="D60" s="81">
        <f>D61</f>
        <v>80000</v>
      </c>
      <c r="E60" s="81"/>
      <c r="F60" s="81"/>
      <c r="G60" s="81"/>
      <c r="H60" s="81"/>
      <c r="I60" s="81"/>
      <c r="J60" s="81"/>
      <c r="K60" s="81"/>
      <c r="L60" s="81"/>
      <c r="M60" s="81"/>
      <c r="N60" s="66">
        <f t="shared" si="18"/>
        <v>80000</v>
      </c>
      <c r="O60" s="59">
        <f t="shared" si="4"/>
        <v>80000</v>
      </c>
    </row>
    <row r="61" spans="1:15" ht="78.75" customHeight="1">
      <c r="A61" s="108" t="s">
        <v>68</v>
      </c>
      <c r="B61" s="129" t="s">
        <v>110</v>
      </c>
      <c r="C61" s="79">
        <f>SUM(G61,D61)</f>
        <v>80000</v>
      </c>
      <c r="D61" s="81">
        <v>80000</v>
      </c>
      <c r="E61" s="81"/>
      <c r="F61" s="81"/>
      <c r="G61" s="81"/>
      <c r="H61" s="70"/>
      <c r="I61" s="81"/>
      <c r="J61" s="81"/>
      <c r="K61" s="81"/>
      <c r="L61" s="81"/>
      <c r="M61" s="81"/>
      <c r="N61" s="66">
        <f t="shared" si="18"/>
        <v>80000</v>
      </c>
      <c r="O61" s="59">
        <f t="shared" si="4"/>
        <v>80000</v>
      </c>
    </row>
    <row r="62" spans="1:15" ht="47.25" customHeight="1">
      <c r="A62" s="149" t="s">
        <v>91</v>
      </c>
      <c r="B62" s="150" t="s">
        <v>92</v>
      </c>
      <c r="C62" s="88">
        <f>D62+G62</f>
        <v>0</v>
      </c>
      <c r="D62" s="99">
        <f>D63</f>
        <v>0</v>
      </c>
      <c r="E62" s="99">
        <f>E63</f>
        <v>0</v>
      </c>
      <c r="F62" s="99">
        <f>F63</f>
        <v>0</v>
      </c>
      <c r="G62" s="99">
        <f>G63</f>
        <v>0</v>
      </c>
      <c r="H62" s="94">
        <f aca="true" t="shared" si="24" ref="H62:M62">H63+H64</f>
        <v>433500</v>
      </c>
      <c r="I62" s="94">
        <f t="shared" si="24"/>
        <v>0</v>
      </c>
      <c r="J62" s="94">
        <f t="shared" si="24"/>
        <v>0</v>
      </c>
      <c r="K62" s="94">
        <f t="shared" si="24"/>
        <v>0</v>
      </c>
      <c r="L62" s="94">
        <f t="shared" si="24"/>
        <v>433500</v>
      </c>
      <c r="M62" s="94">
        <f t="shared" si="24"/>
        <v>433500</v>
      </c>
      <c r="N62" s="101">
        <f>H62+C62</f>
        <v>433500</v>
      </c>
      <c r="O62" s="59">
        <f t="shared" si="4"/>
        <v>433500</v>
      </c>
    </row>
    <row r="63" spans="1:15" ht="129" customHeight="1">
      <c r="A63" s="126" t="s">
        <v>100</v>
      </c>
      <c r="B63" s="111" t="s">
        <v>121</v>
      </c>
      <c r="C63" s="79">
        <f>D63+G63</f>
        <v>0</v>
      </c>
      <c r="D63" s="81"/>
      <c r="E63" s="81"/>
      <c r="F63" s="81"/>
      <c r="G63" s="81"/>
      <c r="H63" s="79">
        <f>I63+L63</f>
        <v>233500</v>
      </c>
      <c r="I63" s="81"/>
      <c r="J63" s="81"/>
      <c r="K63" s="81"/>
      <c r="L63" s="81">
        <f>228500+5000</f>
        <v>233500</v>
      </c>
      <c r="M63" s="81">
        <f>228500+5000</f>
        <v>233500</v>
      </c>
      <c r="N63" s="102">
        <f>H63+C63</f>
        <v>233500</v>
      </c>
      <c r="O63" s="59">
        <f t="shared" si="4"/>
        <v>233500</v>
      </c>
    </row>
    <row r="64" spans="1:15" ht="114" customHeight="1">
      <c r="A64" s="126" t="s">
        <v>100</v>
      </c>
      <c r="B64" s="111" t="s">
        <v>171</v>
      </c>
      <c r="C64" s="79"/>
      <c r="D64" s="81"/>
      <c r="E64" s="81"/>
      <c r="F64" s="81"/>
      <c r="G64" s="81"/>
      <c r="H64" s="79">
        <f>I64+L64</f>
        <v>200000</v>
      </c>
      <c r="I64" s="81"/>
      <c r="J64" s="81"/>
      <c r="K64" s="81"/>
      <c r="L64" s="81">
        <v>200000</v>
      </c>
      <c r="M64" s="81">
        <v>200000</v>
      </c>
      <c r="N64" s="102">
        <f>H64+C64</f>
        <v>200000</v>
      </c>
      <c r="O64" s="59">
        <f t="shared" si="4"/>
        <v>200000</v>
      </c>
    </row>
    <row r="65" spans="1:15" s="44" customFormat="1" ht="47.25">
      <c r="A65" s="149" t="s">
        <v>47</v>
      </c>
      <c r="B65" s="163" t="s">
        <v>70</v>
      </c>
      <c r="C65" s="93">
        <f>D65+G65</f>
        <v>1100000</v>
      </c>
      <c r="D65" s="82">
        <f>D66</f>
        <v>1100000</v>
      </c>
      <c r="E65" s="82">
        <f aca="true" t="shared" si="25" ref="E65:M65">E66</f>
        <v>0</v>
      </c>
      <c r="F65" s="82">
        <f t="shared" si="25"/>
        <v>0</v>
      </c>
      <c r="G65" s="82">
        <f t="shared" si="25"/>
        <v>0</v>
      </c>
      <c r="H65" s="82">
        <f t="shared" si="25"/>
        <v>0</v>
      </c>
      <c r="I65" s="82">
        <f t="shared" si="25"/>
        <v>0</v>
      </c>
      <c r="J65" s="82">
        <f t="shared" si="25"/>
        <v>0</v>
      </c>
      <c r="K65" s="82">
        <f t="shared" si="25"/>
        <v>0</v>
      </c>
      <c r="L65" s="82">
        <f t="shared" si="25"/>
        <v>0</v>
      </c>
      <c r="M65" s="82">
        <f t="shared" si="25"/>
        <v>0</v>
      </c>
      <c r="N65" s="77">
        <f t="shared" si="18"/>
        <v>1100000</v>
      </c>
      <c r="O65" s="59">
        <f t="shared" si="4"/>
        <v>1100000</v>
      </c>
    </row>
    <row r="66" spans="1:15" s="44" customFormat="1" ht="31.5">
      <c r="A66" s="108" t="s">
        <v>80</v>
      </c>
      <c r="B66" s="115" t="s">
        <v>81</v>
      </c>
      <c r="C66" s="65">
        <f>D66+G66</f>
        <v>1100000</v>
      </c>
      <c r="D66" s="78">
        <f>D67</f>
        <v>1100000</v>
      </c>
      <c r="E66" s="78">
        <f aca="true" t="shared" si="26" ref="E66:M66">E67</f>
        <v>0</v>
      </c>
      <c r="F66" s="78">
        <f t="shared" si="26"/>
        <v>0</v>
      </c>
      <c r="G66" s="78">
        <f t="shared" si="26"/>
        <v>0</v>
      </c>
      <c r="H66" s="78">
        <f t="shared" si="26"/>
        <v>0</v>
      </c>
      <c r="I66" s="78">
        <f t="shared" si="26"/>
        <v>0</v>
      </c>
      <c r="J66" s="78">
        <f t="shared" si="26"/>
        <v>0</v>
      </c>
      <c r="K66" s="78">
        <f t="shared" si="26"/>
        <v>0</v>
      </c>
      <c r="L66" s="78">
        <f t="shared" si="26"/>
        <v>0</v>
      </c>
      <c r="M66" s="78">
        <f t="shared" si="26"/>
        <v>0</v>
      </c>
      <c r="N66" s="66">
        <f t="shared" si="18"/>
        <v>1100000</v>
      </c>
      <c r="O66" s="59">
        <f t="shared" si="4"/>
        <v>1100000</v>
      </c>
    </row>
    <row r="67" spans="1:15" s="44" customFormat="1" ht="62.25" customHeight="1">
      <c r="A67" s="108" t="s">
        <v>68</v>
      </c>
      <c r="B67" s="109" t="s">
        <v>93</v>
      </c>
      <c r="C67" s="65">
        <f>D67+G67</f>
        <v>1100000</v>
      </c>
      <c r="D67" s="78">
        <v>1100000</v>
      </c>
      <c r="E67" s="83"/>
      <c r="F67" s="83"/>
      <c r="G67" s="83"/>
      <c r="H67" s="84"/>
      <c r="I67" s="78"/>
      <c r="J67" s="83"/>
      <c r="K67" s="83"/>
      <c r="L67" s="78"/>
      <c r="M67" s="83"/>
      <c r="N67" s="66">
        <f t="shared" si="18"/>
        <v>1100000</v>
      </c>
      <c r="O67" s="59">
        <f t="shared" si="4"/>
        <v>1100000</v>
      </c>
    </row>
    <row r="68" spans="1:15" s="44" customFormat="1" ht="47.25">
      <c r="A68" s="149" t="s">
        <v>42</v>
      </c>
      <c r="B68" s="163" t="s">
        <v>20</v>
      </c>
      <c r="C68" s="93">
        <f>SUM(G68,D68)</f>
        <v>0</v>
      </c>
      <c r="D68" s="82">
        <f>D69</f>
        <v>0</v>
      </c>
      <c r="E68" s="82">
        <f aca="true" t="shared" si="27" ref="E68:M68">E69</f>
        <v>0</v>
      </c>
      <c r="F68" s="82">
        <f t="shared" si="27"/>
        <v>0</v>
      </c>
      <c r="G68" s="82">
        <f t="shared" si="27"/>
        <v>0</v>
      </c>
      <c r="H68" s="82">
        <f t="shared" si="27"/>
        <v>2687000</v>
      </c>
      <c r="I68" s="82">
        <f t="shared" si="27"/>
        <v>0</v>
      </c>
      <c r="J68" s="82">
        <f t="shared" si="27"/>
        <v>0</v>
      </c>
      <c r="K68" s="82">
        <f t="shared" si="27"/>
        <v>0</v>
      </c>
      <c r="L68" s="82">
        <f t="shared" si="27"/>
        <v>2687000</v>
      </c>
      <c r="M68" s="82">
        <f t="shared" si="27"/>
        <v>2687000</v>
      </c>
      <c r="N68" s="77">
        <f t="shared" si="18"/>
        <v>2687000</v>
      </c>
      <c r="O68" s="59">
        <f t="shared" si="4"/>
        <v>2687000</v>
      </c>
    </row>
    <row r="69" spans="1:15" ht="16.5">
      <c r="A69" s="108" t="s">
        <v>21</v>
      </c>
      <c r="B69" s="109" t="s">
        <v>19</v>
      </c>
      <c r="C69" s="70">
        <f>SUM(G69,D69)</f>
        <v>0</v>
      </c>
      <c r="D69" s="74"/>
      <c r="E69" s="74"/>
      <c r="F69" s="74"/>
      <c r="G69" s="74"/>
      <c r="H69" s="79">
        <f>I69+L69</f>
        <v>2687000</v>
      </c>
      <c r="I69" s="85"/>
      <c r="J69" s="85"/>
      <c r="K69" s="85"/>
      <c r="L69" s="85">
        <f>150000+1270000+17000+1250000</f>
        <v>2687000</v>
      </c>
      <c r="M69" s="85">
        <f>1270000+150000+17000+1250000</f>
        <v>2687000</v>
      </c>
      <c r="N69" s="66">
        <f t="shared" si="18"/>
        <v>2687000</v>
      </c>
      <c r="O69" s="59">
        <f t="shared" si="4"/>
        <v>2687000</v>
      </c>
    </row>
    <row r="70" spans="1:15" ht="31.5">
      <c r="A70" s="108" t="s">
        <v>68</v>
      </c>
      <c r="B70" s="120" t="s">
        <v>97</v>
      </c>
      <c r="C70" s="70"/>
      <c r="D70" s="74"/>
      <c r="E70" s="74"/>
      <c r="F70" s="74"/>
      <c r="G70" s="74"/>
      <c r="H70" s="79">
        <f>I70+L70</f>
        <v>1437000</v>
      </c>
      <c r="I70" s="85"/>
      <c r="J70" s="85"/>
      <c r="K70" s="85"/>
      <c r="L70" s="85">
        <f>1270000+150000+17000</f>
        <v>1437000</v>
      </c>
      <c r="M70" s="85">
        <f>1270000+150000+17000</f>
        <v>1437000</v>
      </c>
      <c r="N70" s="66">
        <f t="shared" si="18"/>
        <v>1437000</v>
      </c>
      <c r="O70" s="59">
        <f t="shared" si="4"/>
        <v>1437000</v>
      </c>
    </row>
    <row r="71" spans="1:15" s="41" customFormat="1" ht="31.5">
      <c r="A71" s="151" t="s">
        <v>38</v>
      </c>
      <c r="B71" s="152" t="s">
        <v>11</v>
      </c>
      <c r="C71" s="93">
        <f>C72</f>
        <v>3381000</v>
      </c>
      <c r="D71" s="93">
        <f aca="true" t="shared" si="28" ref="D71:N71">D72</f>
        <v>0</v>
      </c>
      <c r="E71" s="93">
        <f t="shared" si="28"/>
        <v>0</v>
      </c>
      <c r="F71" s="93">
        <f t="shared" si="28"/>
        <v>0</v>
      </c>
      <c r="G71" s="93">
        <f t="shared" si="28"/>
        <v>3381000</v>
      </c>
      <c r="H71" s="93">
        <f t="shared" si="28"/>
        <v>0</v>
      </c>
      <c r="I71" s="93">
        <f t="shared" si="28"/>
        <v>0</v>
      </c>
      <c r="J71" s="93">
        <f t="shared" si="28"/>
        <v>0</v>
      </c>
      <c r="K71" s="93">
        <f t="shared" si="28"/>
        <v>0</v>
      </c>
      <c r="L71" s="93">
        <f t="shared" si="28"/>
        <v>0</v>
      </c>
      <c r="M71" s="93">
        <f t="shared" si="28"/>
        <v>0</v>
      </c>
      <c r="N71" s="77">
        <f t="shared" si="28"/>
        <v>3381000</v>
      </c>
      <c r="O71" s="59">
        <f t="shared" si="4"/>
        <v>3381000</v>
      </c>
    </row>
    <row r="72" spans="1:15" s="41" customFormat="1" ht="63">
      <c r="A72" s="108" t="s">
        <v>76</v>
      </c>
      <c r="B72" s="120" t="s">
        <v>77</v>
      </c>
      <c r="C72" s="65">
        <f aca="true" t="shared" si="29" ref="C72:C78">D72+G72</f>
        <v>3381000</v>
      </c>
      <c r="D72" s="65"/>
      <c r="E72" s="65"/>
      <c r="F72" s="65"/>
      <c r="G72" s="78">
        <f>1764000+150000+17000+1250000+200000</f>
        <v>3381000</v>
      </c>
      <c r="H72" s="65"/>
      <c r="I72" s="65"/>
      <c r="J72" s="65"/>
      <c r="K72" s="65"/>
      <c r="L72" s="65"/>
      <c r="M72" s="65"/>
      <c r="N72" s="87">
        <f t="shared" si="18"/>
        <v>3381000</v>
      </c>
      <c r="O72" s="59">
        <f t="shared" si="4"/>
        <v>3381000</v>
      </c>
    </row>
    <row r="73" spans="1:15" s="41" customFormat="1" ht="31.5">
      <c r="A73" s="108" t="s">
        <v>68</v>
      </c>
      <c r="B73" s="120" t="s">
        <v>97</v>
      </c>
      <c r="C73" s="65">
        <f t="shared" si="29"/>
        <v>1437000</v>
      </c>
      <c r="D73" s="65"/>
      <c r="E73" s="65"/>
      <c r="F73" s="65"/>
      <c r="G73" s="78">
        <f>1270000+150000+17000</f>
        <v>1437000</v>
      </c>
      <c r="H73" s="65"/>
      <c r="I73" s="65"/>
      <c r="J73" s="65"/>
      <c r="K73" s="65"/>
      <c r="L73" s="65"/>
      <c r="M73" s="65"/>
      <c r="N73" s="87">
        <f t="shared" si="18"/>
        <v>1437000</v>
      </c>
      <c r="O73" s="59">
        <f t="shared" si="4"/>
        <v>1437000</v>
      </c>
    </row>
    <row r="74" spans="1:15" s="41" customFormat="1" ht="54" customHeight="1">
      <c r="A74" s="149" t="s">
        <v>41</v>
      </c>
      <c r="B74" s="156" t="s">
        <v>71</v>
      </c>
      <c r="C74" s="93">
        <f t="shared" si="29"/>
        <v>400000</v>
      </c>
      <c r="D74" s="88">
        <f>D75+D77</f>
        <v>400000</v>
      </c>
      <c r="E74" s="88">
        <f aca="true" t="shared" si="30" ref="E74:M74">E75+E77</f>
        <v>0</v>
      </c>
      <c r="F74" s="88">
        <f t="shared" si="30"/>
        <v>0</v>
      </c>
      <c r="G74" s="88">
        <f t="shared" si="30"/>
        <v>0</v>
      </c>
      <c r="H74" s="88">
        <f t="shared" si="30"/>
        <v>0</v>
      </c>
      <c r="I74" s="88">
        <f t="shared" si="30"/>
        <v>0</v>
      </c>
      <c r="J74" s="88">
        <f t="shared" si="30"/>
        <v>0</v>
      </c>
      <c r="K74" s="88">
        <f t="shared" si="30"/>
        <v>0</v>
      </c>
      <c r="L74" s="88">
        <f t="shared" si="30"/>
        <v>0</v>
      </c>
      <c r="M74" s="88">
        <f t="shared" si="30"/>
        <v>0</v>
      </c>
      <c r="N74" s="69">
        <f>C74+H74</f>
        <v>400000</v>
      </c>
      <c r="O74" s="59">
        <f t="shared" si="4"/>
        <v>400000</v>
      </c>
    </row>
    <row r="75" spans="1:15" s="41" customFormat="1" ht="33" customHeight="1">
      <c r="A75" s="108" t="s">
        <v>111</v>
      </c>
      <c r="B75" s="109" t="s">
        <v>112</v>
      </c>
      <c r="C75" s="65">
        <f t="shared" si="29"/>
        <v>240000</v>
      </c>
      <c r="D75" s="78">
        <f>D76</f>
        <v>240000</v>
      </c>
      <c r="E75" s="65"/>
      <c r="F75" s="65"/>
      <c r="G75" s="78"/>
      <c r="H75" s="65">
        <f>I75+L75</f>
        <v>0</v>
      </c>
      <c r="I75" s="65"/>
      <c r="J75" s="65"/>
      <c r="K75" s="65"/>
      <c r="L75" s="65"/>
      <c r="M75" s="65"/>
      <c r="N75" s="86">
        <f>C75+H75</f>
        <v>240000</v>
      </c>
      <c r="O75" s="59">
        <f t="shared" si="4"/>
        <v>240000</v>
      </c>
    </row>
    <row r="76" spans="1:15" s="41" customFormat="1" ht="48" customHeight="1">
      <c r="A76" s="108" t="s">
        <v>68</v>
      </c>
      <c r="B76" s="109" t="s">
        <v>114</v>
      </c>
      <c r="C76" s="65">
        <f t="shared" si="29"/>
        <v>240000</v>
      </c>
      <c r="D76" s="78">
        <v>240000</v>
      </c>
      <c r="E76" s="65"/>
      <c r="F76" s="65"/>
      <c r="G76" s="78"/>
      <c r="H76" s="65">
        <f>I76+L76</f>
        <v>0</v>
      </c>
      <c r="I76" s="65"/>
      <c r="J76" s="65"/>
      <c r="K76" s="65"/>
      <c r="L76" s="65"/>
      <c r="M76" s="65"/>
      <c r="N76" s="86">
        <f>C76+H76</f>
        <v>240000</v>
      </c>
      <c r="O76" s="59">
        <f aca="true" t="shared" si="31" ref="O76:O90">C76+H76</f>
        <v>240000</v>
      </c>
    </row>
    <row r="77" spans="1:15" s="41" customFormat="1" ht="31.5" customHeight="1">
      <c r="A77" s="108" t="s">
        <v>80</v>
      </c>
      <c r="B77" s="109" t="s">
        <v>81</v>
      </c>
      <c r="C77" s="65">
        <f t="shared" si="29"/>
        <v>160000</v>
      </c>
      <c r="D77" s="78">
        <f>D78</f>
        <v>160000</v>
      </c>
      <c r="E77" s="65"/>
      <c r="F77" s="65"/>
      <c r="G77" s="78"/>
      <c r="H77" s="65">
        <f>I77+L77</f>
        <v>0</v>
      </c>
      <c r="I77" s="65"/>
      <c r="J77" s="65"/>
      <c r="K77" s="65"/>
      <c r="L77" s="65"/>
      <c r="M77" s="65"/>
      <c r="N77" s="86">
        <f>C77+H77</f>
        <v>160000</v>
      </c>
      <c r="O77" s="59">
        <f t="shared" si="31"/>
        <v>160000</v>
      </c>
    </row>
    <row r="78" spans="1:15" s="41" customFormat="1" ht="48.75" customHeight="1">
      <c r="A78" s="108" t="s">
        <v>68</v>
      </c>
      <c r="B78" s="124" t="s">
        <v>113</v>
      </c>
      <c r="C78" s="65">
        <f t="shared" si="29"/>
        <v>160000</v>
      </c>
      <c r="D78" s="78">
        <v>160000</v>
      </c>
      <c r="E78" s="65"/>
      <c r="F78" s="65"/>
      <c r="G78" s="78"/>
      <c r="H78" s="65">
        <f>I78+L78</f>
        <v>0</v>
      </c>
      <c r="I78" s="65"/>
      <c r="J78" s="65"/>
      <c r="K78" s="65"/>
      <c r="L78" s="65"/>
      <c r="M78" s="65"/>
      <c r="N78" s="86">
        <f>C78+H78</f>
        <v>160000</v>
      </c>
      <c r="O78" s="59">
        <f t="shared" si="31"/>
        <v>160000</v>
      </c>
    </row>
    <row r="79" spans="1:15" s="41" customFormat="1" ht="22.5" customHeight="1">
      <c r="A79" s="164" t="s">
        <v>136</v>
      </c>
      <c r="B79" s="165" t="s">
        <v>0</v>
      </c>
      <c r="C79" s="93"/>
      <c r="D79" s="92"/>
      <c r="E79" s="93"/>
      <c r="F79" s="93"/>
      <c r="G79" s="92"/>
      <c r="H79" s="93">
        <v>1938600</v>
      </c>
      <c r="I79" s="93"/>
      <c r="J79" s="93"/>
      <c r="K79" s="93"/>
      <c r="L79" s="93"/>
      <c r="M79" s="93"/>
      <c r="N79" s="69">
        <f>H79+C79</f>
        <v>1938600</v>
      </c>
      <c r="O79" s="59">
        <f t="shared" si="31"/>
        <v>1938600</v>
      </c>
    </row>
    <row r="80" spans="1:15" s="41" customFormat="1" ht="19.5">
      <c r="A80" s="166"/>
      <c r="B80" s="167" t="s">
        <v>32</v>
      </c>
      <c r="C80" s="168">
        <f>C7+C11+C14+C20+C23+C45+C54+C57+C62+C68+C71+C74+C79+C65+C40+C43+C31+C50+C33</f>
        <v>6119080</v>
      </c>
      <c r="D80" s="168">
        <f aca="true" t="shared" si="32" ref="D80:N80">D7+D11+D14+D20+D23+D45+D54+D57+D62+D68+D71+D74+D79+D65+D40+D43+D31+D50+D33</f>
        <v>2218080</v>
      </c>
      <c r="E80" s="168">
        <f t="shared" si="32"/>
        <v>18660</v>
      </c>
      <c r="F80" s="168">
        <f t="shared" si="32"/>
        <v>2000</v>
      </c>
      <c r="G80" s="168">
        <f t="shared" si="32"/>
        <v>3901000</v>
      </c>
      <c r="H80" s="168">
        <f t="shared" si="32"/>
        <v>5418100</v>
      </c>
      <c r="I80" s="168">
        <f t="shared" si="32"/>
        <v>0</v>
      </c>
      <c r="J80" s="168">
        <f t="shared" si="32"/>
        <v>0</v>
      </c>
      <c r="K80" s="168">
        <f t="shared" si="32"/>
        <v>0</v>
      </c>
      <c r="L80" s="168">
        <f t="shared" si="32"/>
        <v>3479500</v>
      </c>
      <c r="M80" s="168">
        <f t="shared" si="32"/>
        <v>3479500</v>
      </c>
      <c r="N80" s="183">
        <f t="shared" si="32"/>
        <v>11537180</v>
      </c>
      <c r="O80" s="59">
        <f t="shared" si="31"/>
        <v>11537180</v>
      </c>
    </row>
    <row r="81" spans="1:15" s="41" customFormat="1" ht="16.5">
      <c r="A81" s="166"/>
      <c r="B81" s="167" t="s">
        <v>24</v>
      </c>
      <c r="C81" s="68">
        <f>C84+C88+C82+C86</f>
        <v>153800</v>
      </c>
      <c r="D81" s="68">
        <f aca="true" t="shared" si="33" ref="D81:M81">D84+D88+D82+D86</f>
        <v>-583900</v>
      </c>
      <c r="E81" s="68">
        <f t="shared" si="33"/>
        <v>0</v>
      </c>
      <c r="F81" s="68">
        <f t="shared" si="33"/>
        <v>0</v>
      </c>
      <c r="G81" s="68">
        <f t="shared" si="33"/>
        <v>737700</v>
      </c>
      <c r="H81" s="68">
        <f t="shared" si="33"/>
        <v>0</v>
      </c>
      <c r="I81" s="68">
        <f t="shared" si="33"/>
        <v>246400</v>
      </c>
      <c r="J81" s="68">
        <f t="shared" si="33"/>
        <v>0</v>
      </c>
      <c r="K81" s="68">
        <f t="shared" si="33"/>
        <v>0</v>
      </c>
      <c r="L81" s="68">
        <f t="shared" si="33"/>
        <v>-246400</v>
      </c>
      <c r="M81" s="68">
        <f t="shared" si="33"/>
        <v>0</v>
      </c>
      <c r="N81" s="69">
        <f>H81+C81</f>
        <v>153800</v>
      </c>
      <c r="O81" s="59">
        <f t="shared" si="31"/>
        <v>153800</v>
      </c>
    </row>
    <row r="82" spans="1:15" s="41" customFormat="1" ht="16.5">
      <c r="A82" s="151" t="s">
        <v>33</v>
      </c>
      <c r="B82" s="163" t="s">
        <v>16</v>
      </c>
      <c r="C82" s="68">
        <f aca="true" t="shared" si="34" ref="C82:C89">D82+G82</f>
        <v>0</v>
      </c>
      <c r="D82" s="68">
        <f>D83</f>
        <v>-651700</v>
      </c>
      <c r="E82" s="68">
        <f aca="true" t="shared" si="35" ref="E82:M82">E83</f>
        <v>0</v>
      </c>
      <c r="F82" s="68">
        <f t="shared" si="35"/>
        <v>0</v>
      </c>
      <c r="G82" s="68">
        <f t="shared" si="35"/>
        <v>651700</v>
      </c>
      <c r="H82" s="68">
        <f t="shared" si="35"/>
        <v>0</v>
      </c>
      <c r="I82" s="68">
        <f t="shared" si="35"/>
        <v>0</v>
      </c>
      <c r="J82" s="68">
        <f t="shared" si="35"/>
        <v>0</v>
      </c>
      <c r="K82" s="68">
        <f t="shared" si="35"/>
        <v>0</v>
      </c>
      <c r="L82" s="68">
        <f t="shared" si="35"/>
        <v>0</v>
      </c>
      <c r="M82" s="68">
        <f t="shared" si="35"/>
        <v>0</v>
      </c>
      <c r="N82" s="69">
        <f>H82+C82</f>
        <v>0</v>
      </c>
      <c r="O82" s="59">
        <f t="shared" si="31"/>
        <v>0</v>
      </c>
    </row>
    <row r="83" spans="1:15" s="41" customFormat="1" ht="111.75" customHeight="1">
      <c r="A83" s="108" t="s">
        <v>150</v>
      </c>
      <c r="B83" s="176" t="s">
        <v>149</v>
      </c>
      <c r="C83" s="84">
        <f t="shared" si="34"/>
        <v>0</v>
      </c>
      <c r="D83" s="72">
        <v>-651700</v>
      </c>
      <c r="E83" s="72"/>
      <c r="F83" s="72"/>
      <c r="G83" s="72">
        <v>651700</v>
      </c>
      <c r="H83" s="84"/>
      <c r="I83" s="84"/>
      <c r="J83" s="84"/>
      <c r="K83" s="84"/>
      <c r="L83" s="84"/>
      <c r="M83" s="84"/>
      <c r="N83" s="86">
        <f>C83+H83</f>
        <v>0</v>
      </c>
      <c r="O83" s="59">
        <f t="shared" si="31"/>
        <v>0</v>
      </c>
    </row>
    <row r="84" spans="1:15" s="41" customFormat="1" ht="47.25">
      <c r="A84" s="149" t="s">
        <v>35</v>
      </c>
      <c r="B84" s="156" t="s">
        <v>72</v>
      </c>
      <c r="C84" s="68">
        <f t="shared" si="34"/>
        <v>0</v>
      </c>
      <c r="D84" s="68">
        <f>D85</f>
        <v>0</v>
      </c>
      <c r="E84" s="68">
        <f aca="true" t="shared" si="36" ref="E84:M84">E85</f>
        <v>0</v>
      </c>
      <c r="F84" s="68">
        <f t="shared" si="36"/>
        <v>0</v>
      </c>
      <c r="G84" s="68">
        <f t="shared" si="36"/>
        <v>0</v>
      </c>
      <c r="H84" s="68">
        <f t="shared" si="36"/>
        <v>0</v>
      </c>
      <c r="I84" s="68">
        <f t="shared" si="36"/>
        <v>246400</v>
      </c>
      <c r="J84" s="68">
        <f t="shared" si="36"/>
        <v>0</v>
      </c>
      <c r="K84" s="68">
        <f t="shared" si="36"/>
        <v>0</v>
      </c>
      <c r="L84" s="68">
        <f t="shared" si="36"/>
        <v>-246400</v>
      </c>
      <c r="M84" s="68">
        <f t="shared" si="36"/>
        <v>0</v>
      </c>
      <c r="N84" s="69">
        <f>H84+C84</f>
        <v>0</v>
      </c>
      <c r="O84" s="59">
        <f t="shared" si="31"/>
        <v>0</v>
      </c>
    </row>
    <row r="85" spans="1:15" ht="220.5">
      <c r="A85" s="108" t="s">
        <v>44</v>
      </c>
      <c r="B85" s="169" t="s">
        <v>73</v>
      </c>
      <c r="C85" s="79">
        <f t="shared" si="34"/>
        <v>0</v>
      </c>
      <c r="D85" s="85"/>
      <c r="E85" s="65"/>
      <c r="F85" s="65"/>
      <c r="G85" s="65"/>
      <c r="H85" s="79">
        <f>I85+L85</f>
        <v>0</v>
      </c>
      <c r="I85" s="78">
        <v>246400</v>
      </c>
      <c r="J85" s="65"/>
      <c r="K85" s="65"/>
      <c r="L85" s="78">
        <v>-246400</v>
      </c>
      <c r="M85" s="65"/>
      <c r="N85" s="66">
        <f>H85+C85</f>
        <v>0</v>
      </c>
      <c r="O85" s="59">
        <f t="shared" si="31"/>
        <v>0</v>
      </c>
    </row>
    <row r="86" spans="1:15" ht="31.5">
      <c r="A86" s="151" t="s">
        <v>53</v>
      </c>
      <c r="B86" s="152" t="s">
        <v>67</v>
      </c>
      <c r="C86" s="88">
        <f>D86+G86</f>
        <v>100000</v>
      </c>
      <c r="D86" s="179">
        <f>D87</f>
        <v>14000</v>
      </c>
      <c r="E86" s="179">
        <f aca="true" t="shared" si="37" ref="E86:M86">E87</f>
        <v>0</v>
      </c>
      <c r="F86" s="179">
        <f t="shared" si="37"/>
        <v>0</v>
      </c>
      <c r="G86" s="179">
        <f t="shared" si="37"/>
        <v>86000</v>
      </c>
      <c r="H86" s="179">
        <f t="shared" si="37"/>
        <v>0</v>
      </c>
      <c r="I86" s="179">
        <f t="shared" si="37"/>
        <v>0</v>
      </c>
      <c r="J86" s="179">
        <f t="shared" si="37"/>
        <v>0</v>
      </c>
      <c r="K86" s="179">
        <f t="shared" si="37"/>
        <v>0</v>
      </c>
      <c r="L86" s="179">
        <f t="shared" si="37"/>
        <v>0</v>
      </c>
      <c r="M86" s="179">
        <f t="shared" si="37"/>
        <v>0</v>
      </c>
      <c r="N86" s="77">
        <f>C86+H86</f>
        <v>100000</v>
      </c>
      <c r="O86" s="59">
        <f t="shared" si="31"/>
        <v>100000</v>
      </c>
    </row>
    <row r="87" spans="1:15" ht="78.75">
      <c r="A87" s="108" t="s">
        <v>154</v>
      </c>
      <c r="B87" s="178" t="s">
        <v>156</v>
      </c>
      <c r="C87" s="79">
        <f>D87+G87</f>
        <v>100000</v>
      </c>
      <c r="D87" s="85">
        <v>14000</v>
      </c>
      <c r="E87" s="65"/>
      <c r="F87" s="65"/>
      <c r="G87" s="78">
        <f>50000+36000</f>
        <v>86000</v>
      </c>
      <c r="H87" s="79"/>
      <c r="I87" s="78"/>
      <c r="J87" s="65"/>
      <c r="K87" s="65"/>
      <c r="L87" s="78"/>
      <c r="M87" s="65"/>
      <c r="N87" s="66">
        <f>H87+C87</f>
        <v>100000</v>
      </c>
      <c r="O87" s="59">
        <f t="shared" si="31"/>
        <v>100000</v>
      </c>
    </row>
    <row r="88" spans="1:15" s="41" customFormat="1" ht="31.5">
      <c r="A88" s="151" t="s">
        <v>38</v>
      </c>
      <c r="B88" s="152" t="s">
        <v>11</v>
      </c>
      <c r="C88" s="68">
        <f t="shared" si="34"/>
        <v>53800</v>
      </c>
      <c r="D88" s="68">
        <f>D89</f>
        <v>53800</v>
      </c>
      <c r="E88" s="68">
        <f aca="true" t="shared" si="38" ref="E88:M88">E89</f>
        <v>0</v>
      </c>
      <c r="F88" s="68">
        <f t="shared" si="38"/>
        <v>0</v>
      </c>
      <c r="G88" s="68">
        <f t="shared" si="38"/>
        <v>0</v>
      </c>
      <c r="H88" s="68">
        <f t="shared" si="38"/>
        <v>0</v>
      </c>
      <c r="I88" s="68">
        <f t="shared" si="38"/>
        <v>0</v>
      </c>
      <c r="J88" s="68">
        <f t="shared" si="38"/>
        <v>0</v>
      </c>
      <c r="K88" s="68">
        <f t="shared" si="38"/>
        <v>0</v>
      </c>
      <c r="L88" s="68">
        <f t="shared" si="38"/>
        <v>0</v>
      </c>
      <c r="M88" s="68">
        <f t="shared" si="38"/>
        <v>0</v>
      </c>
      <c r="N88" s="69">
        <f>H88+C88</f>
        <v>53800</v>
      </c>
      <c r="O88" s="59">
        <f t="shared" si="31"/>
        <v>53800</v>
      </c>
    </row>
    <row r="89" spans="1:15" ht="100.5" customHeight="1">
      <c r="A89" s="108" t="s">
        <v>98</v>
      </c>
      <c r="B89" s="170" t="s">
        <v>99</v>
      </c>
      <c r="C89" s="171">
        <f t="shared" si="34"/>
        <v>53800</v>
      </c>
      <c r="D89" s="75">
        <v>53800</v>
      </c>
      <c r="E89" s="65"/>
      <c r="F89" s="65"/>
      <c r="G89" s="85"/>
      <c r="H89" s="79"/>
      <c r="I89" s="65"/>
      <c r="J89" s="65"/>
      <c r="K89" s="65"/>
      <c r="L89" s="65"/>
      <c r="M89" s="65"/>
      <c r="N89" s="66">
        <f>SUM(H89,C89)</f>
        <v>53800</v>
      </c>
      <c r="O89" s="59">
        <f t="shared" si="31"/>
        <v>53800</v>
      </c>
    </row>
    <row r="90" spans="1:15" s="41" customFormat="1" ht="20.25" thickBot="1">
      <c r="A90" s="172"/>
      <c r="B90" s="173" t="s">
        <v>12</v>
      </c>
      <c r="C90" s="174">
        <f aca="true" t="shared" si="39" ref="C90:N90">C80+C81</f>
        <v>6272880</v>
      </c>
      <c r="D90" s="174">
        <f t="shared" si="39"/>
        <v>1634180</v>
      </c>
      <c r="E90" s="174">
        <f t="shared" si="39"/>
        <v>18660</v>
      </c>
      <c r="F90" s="174">
        <f t="shared" si="39"/>
        <v>2000</v>
      </c>
      <c r="G90" s="174">
        <f t="shared" si="39"/>
        <v>4638700</v>
      </c>
      <c r="H90" s="174">
        <f t="shared" si="39"/>
        <v>5418100</v>
      </c>
      <c r="I90" s="174">
        <f t="shared" si="39"/>
        <v>246400</v>
      </c>
      <c r="J90" s="174">
        <f t="shared" si="39"/>
        <v>0</v>
      </c>
      <c r="K90" s="174">
        <f t="shared" si="39"/>
        <v>0</v>
      </c>
      <c r="L90" s="174">
        <f t="shared" si="39"/>
        <v>3233100</v>
      </c>
      <c r="M90" s="174">
        <f t="shared" si="39"/>
        <v>3479500</v>
      </c>
      <c r="N90" s="175">
        <f t="shared" si="39"/>
        <v>11690980</v>
      </c>
      <c r="O90" s="59">
        <f t="shared" si="31"/>
        <v>11690980</v>
      </c>
    </row>
    <row r="91" spans="1:15" ht="28.5" customHeight="1">
      <c r="A91" s="31"/>
      <c r="C91" s="4"/>
      <c r="D91" s="2"/>
      <c r="E91" s="2"/>
      <c r="F91" s="2"/>
      <c r="G91" s="2"/>
      <c r="H91" s="6"/>
      <c r="I91" s="2"/>
      <c r="J91" s="2"/>
      <c r="K91" s="2"/>
      <c r="L91" s="2"/>
      <c r="M91" s="2"/>
      <c r="N91" s="4"/>
      <c r="O91" s="59">
        <f>C91+H91</f>
        <v>0</v>
      </c>
    </row>
    <row r="92" spans="1:15" ht="28.5" customHeight="1">
      <c r="A92" s="15"/>
      <c r="B92" s="18"/>
      <c r="C92" s="4"/>
      <c r="D92" s="2"/>
      <c r="E92" s="2"/>
      <c r="F92" s="2"/>
      <c r="G92" s="2"/>
      <c r="H92" s="6"/>
      <c r="I92" s="2"/>
      <c r="J92" s="2"/>
      <c r="K92" s="19"/>
      <c r="L92" s="2"/>
      <c r="M92" s="2"/>
      <c r="N92" s="47"/>
      <c r="O92" s="59">
        <f>C92+H92</f>
        <v>0</v>
      </c>
    </row>
    <row r="93" spans="1:15" ht="37.5" customHeight="1">
      <c r="A93" s="16"/>
      <c r="B93" s="186" t="s">
        <v>26</v>
      </c>
      <c r="C93" s="186"/>
      <c r="D93" s="186"/>
      <c r="E93" s="25"/>
      <c r="G93" s="29"/>
      <c r="H93" s="30"/>
      <c r="I93" s="29"/>
      <c r="J93" s="29"/>
      <c r="K93" s="186" t="s">
        <v>94</v>
      </c>
      <c r="L93" s="186"/>
      <c r="M93" s="2"/>
      <c r="N93" s="4"/>
      <c r="O93" s="59"/>
    </row>
    <row r="94" spans="1:15" ht="15.75">
      <c r="A94" s="3"/>
      <c r="C94" s="4"/>
      <c r="D94" s="2"/>
      <c r="E94" s="2"/>
      <c r="F94" s="2"/>
      <c r="G94" s="2"/>
      <c r="H94" s="6"/>
      <c r="I94" s="2"/>
      <c r="J94" s="2"/>
      <c r="K94" s="2"/>
      <c r="L94" s="2"/>
      <c r="M94" s="2"/>
      <c r="N94" s="4"/>
      <c r="O94" s="59"/>
    </row>
    <row r="95" spans="1:15" ht="15.75">
      <c r="A95" s="15"/>
      <c r="O95" s="59"/>
    </row>
    <row r="96" spans="1:15" ht="15.75">
      <c r="A96" s="15"/>
      <c r="C96" s="35"/>
      <c r="O96" s="59"/>
    </row>
    <row r="97" spans="1:15" ht="15.75">
      <c r="A97" s="15"/>
      <c r="B97" s="12" t="s">
        <v>49</v>
      </c>
      <c r="C97" s="46">
        <f>C80-'додаток 2'!C59</f>
        <v>0</v>
      </c>
      <c r="D97">
        <f>D80-'додаток 2'!D59</f>
        <v>0</v>
      </c>
      <c r="E97">
        <f>E80-'додаток 2'!E59</f>
        <v>0</v>
      </c>
      <c r="F97">
        <f>F80-'додаток 2'!F59</f>
        <v>0</v>
      </c>
      <c r="G97">
        <f>G80-'додаток 2'!G59</f>
        <v>0</v>
      </c>
      <c r="H97" s="5">
        <f>H80-'додаток 2'!H59</f>
        <v>0</v>
      </c>
      <c r="I97">
        <f>I80-'додаток 2'!I59</f>
        <v>0</v>
      </c>
      <c r="J97">
        <f>J80-'додаток 2'!J59</f>
        <v>0</v>
      </c>
      <c r="K97">
        <f>K80-'додаток 2'!K59</f>
        <v>0</v>
      </c>
      <c r="L97">
        <f>L80-'додаток 2'!L59</f>
        <v>0</v>
      </c>
      <c r="M97">
        <f>M80-'додаток 2'!M59</f>
        <v>0</v>
      </c>
      <c r="N97" s="1">
        <f>N80-'додаток 2'!N59</f>
        <v>0</v>
      </c>
      <c r="O97" s="59"/>
    </row>
    <row r="98" spans="1:15" ht="15.75">
      <c r="A98" s="15"/>
      <c r="B98" s="12" t="s">
        <v>48</v>
      </c>
      <c r="C98" s="35">
        <f>C90-'додаток 2'!C65</f>
        <v>0</v>
      </c>
      <c r="D98">
        <f>D90-'додаток 2'!D65</f>
        <v>0</v>
      </c>
      <c r="E98">
        <f>E90-'додаток 2'!E65</f>
        <v>0</v>
      </c>
      <c r="F98">
        <f>F90-'додаток 2'!F65</f>
        <v>0</v>
      </c>
      <c r="G98">
        <f>G90-'додаток 2'!G65</f>
        <v>0</v>
      </c>
      <c r="H98" s="5">
        <f>H90-'додаток 2'!H65</f>
        <v>0</v>
      </c>
      <c r="I98">
        <f>I90-'додаток 2'!I65</f>
        <v>0</v>
      </c>
      <c r="J98">
        <f>J90-'додаток 2'!J65</f>
        <v>0</v>
      </c>
      <c r="K98">
        <f>K90-'додаток 2'!K65</f>
        <v>0</v>
      </c>
      <c r="L98">
        <f>L90-'додаток 2'!L65</f>
        <v>0</v>
      </c>
      <c r="M98">
        <f>M90-'додаток 2'!M65</f>
        <v>0</v>
      </c>
      <c r="N98" s="1">
        <f>N90-'додаток 2'!N65</f>
        <v>0</v>
      </c>
      <c r="O98" s="59"/>
    </row>
    <row r="99" spans="1:15" ht="15.75">
      <c r="A99" s="15"/>
      <c r="B99" s="12" t="s">
        <v>50</v>
      </c>
      <c r="C99" s="46">
        <f>C90-'[1]додаток 1уточ.'!$C$23</f>
        <v>4782080</v>
      </c>
      <c r="D99" s="46"/>
      <c r="E99" s="46"/>
      <c r="F99" s="46"/>
      <c r="G99" s="46"/>
      <c r="H99" s="52">
        <f>H90-'[1]додаток 1уточ.'!$D$23</f>
        <v>0</v>
      </c>
      <c r="I99" s="46"/>
      <c r="J99" s="46"/>
      <c r="K99" s="46"/>
      <c r="L99" s="46"/>
      <c r="M99" s="46">
        <f>M90-'[1]додаток 1уточ.'!$E$23</f>
        <v>0</v>
      </c>
      <c r="N99" s="46">
        <f>N90-'[1]додаток 1уточ.'!$F$23</f>
        <v>4782080</v>
      </c>
      <c r="O99" s="59"/>
    </row>
    <row r="100" spans="1:15" ht="15.75">
      <c r="A100" s="15"/>
      <c r="O100" s="59"/>
    </row>
    <row r="101" spans="1:15" ht="15.75">
      <c r="A101" s="15"/>
      <c r="O101" s="59"/>
    </row>
    <row r="102" spans="1:15" ht="15.75">
      <c r="A102" s="15"/>
      <c r="O102" s="59"/>
    </row>
    <row r="103" spans="1:15" ht="15.75">
      <c r="A103" s="15"/>
      <c r="O103" s="59"/>
    </row>
    <row r="104" spans="1:15" ht="15.75">
      <c r="A104" s="15"/>
      <c r="O104" s="59"/>
    </row>
    <row r="105" spans="1:15" ht="15.75">
      <c r="A105" s="15"/>
      <c r="O105" s="59"/>
    </row>
    <row r="106" spans="1:15" ht="15.75">
      <c r="A106" s="15"/>
      <c r="C106" s="46"/>
      <c r="H106" s="53"/>
      <c r="O106" s="59"/>
    </row>
    <row r="107" spans="1:15" ht="15.75">
      <c r="A107" s="15"/>
      <c r="O107" s="59"/>
    </row>
    <row r="108" spans="1:15" ht="15.75">
      <c r="A108" s="15"/>
      <c r="C108" s="1">
        <f>C106-C105-C107</f>
        <v>0</v>
      </c>
      <c r="D108" s="1">
        <f aca="true" t="shared" si="40" ref="D108:N108">D106-D105-D107</f>
        <v>0</v>
      </c>
      <c r="E108" s="1">
        <f t="shared" si="40"/>
        <v>0</v>
      </c>
      <c r="F108" s="1">
        <f t="shared" si="40"/>
        <v>0</v>
      </c>
      <c r="G108" s="1">
        <f t="shared" si="40"/>
        <v>0</v>
      </c>
      <c r="H108" s="1">
        <f t="shared" si="40"/>
        <v>0</v>
      </c>
      <c r="I108" s="1">
        <f t="shared" si="40"/>
        <v>0</v>
      </c>
      <c r="J108" s="1">
        <f t="shared" si="40"/>
        <v>0</v>
      </c>
      <c r="K108" s="1">
        <f t="shared" si="40"/>
        <v>0</v>
      </c>
      <c r="L108" s="1">
        <f t="shared" si="40"/>
        <v>0</v>
      </c>
      <c r="M108" s="1">
        <f t="shared" si="40"/>
        <v>0</v>
      </c>
      <c r="N108" s="1">
        <f t="shared" si="40"/>
        <v>0</v>
      </c>
      <c r="O108" s="59">
        <f>C108+H108</f>
        <v>0</v>
      </c>
    </row>
    <row r="109" ht="12.75">
      <c r="A109" s="15"/>
    </row>
    <row r="110" ht="12.75">
      <c r="A110" s="15"/>
    </row>
    <row r="111" ht="12.75">
      <c r="A111" s="15"/>
    </row>
    <row r="112" ht="12.75">
      <c r="A112" s="15"/>
    </row>
    <row r="113" ht="12.75">
      <c r="A113" s="15"/>
    </row>
    <row r="114" ht="12.75">
      <c r="A114" s="15"/>
    </row>
    <row r="115" ht="12.75">
      <c r="A115" s="15"/>
    </row>
    <row r="116" ht="12.75">
      <c r="A116" s="15"/>
    </row>
    <row r="117" ht="12.75">
      <c r="A117" s="15"/>
    </row>
    <row r="118" ht="12.75">
      <c r="A118" s="15"/>
    </row>
    <row r="119" ht="12.75">
      <c r="A119" s="15"/>
    </row>
    <row r="120" ht="12.75">
      <c r="A120" s="15"/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  <row r="143" ht="12.75">
      <c r="A143" s="15"/>
    </row>
    <row r="144" ht="12.75">
      <c r="A144" s="15"/>
    </row>
    <row r="145" ht="12.75">
      <c r="A145" s="15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ht="12.75">
      <c r="A163" s="15"/>
    </row>
    <row r="164" ht="12.75">
      <c r="A164" s="15"/>
    </row>
    <row r="165" ht="12.75">
      <c r="A165" s="15"/>
    </row>
    <row r="166" ht="12.75">
      <c r="A166" s="15"/>
    </row>
    <row r="167" ht="12.75">
      <c r="A167" s="15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  <row r="172" ht="12.75">
      <c r="A172" s="15"/>
    </row>
    <row r="173" ht="12.75">
      <c r="A173" s="15"/>
    </row>
    <row r="174" ht="12.75">
      <c r="A174" s="15"/>
    </row>
    <row r="175" ht="12.75">
      <c r="A175" s="15"/>
    </row>
    <row r="176" ht="12.75">
      <c r="A176" s="15"/>
    </row>
    <row r="177" ht="12.75">
      <c r="A177" s="15"/>
    </row>
    <row r="178" ht="12.75">
      <c r="A178" s="15"/>
    </row>
    <row r="179" ht="12.75">
      <c r="A179" s="15"/>
    </row>
    <row r="180" ht="12.75">
      <c r="A180" s="15"/>
    </row>
    <row r="181" ht="12.75">
      <c r="A181" s="15"/>
    </row>
    <row r="182" ht="12.75">
      <c r="A182" s="15"/>
    </row>
    <row r="183" ht="12.75">
      <c r="A183" s="15"/>
    </row>
    <row r="184" ht="12.75">
      <c r="A184" s="15"/>
    </row>
    <row r="185" ht="12.75">
      <c r="A185" s="15"/>
    </row>
    <row r="186" ht="12.75">
      <c r="A186" s="15"/>
    </row>
    <row r="187" ht="12.75">
      <c r="A187" s="15"/>
    </row>
    <row r="188" ht="12.75">
      <c r="A188" s="15"/>
    </row>
    <row r="189" ht="12.75">
      <c r="A189" s="15"/>
    </row>
    <row r="190" ht="12.75">
      <c r="A190" s="15"/>
    </row>
    <row r="191" ht="12.75">
      <c r="A191" s="15"/>
    </row>
    <row r="192" ht="12.75">
      <c r="A192" s="15"/>
    </row>
    <row r="193" ht="12.75">
      <c r="A193" s="15"/>
    </row>
    <row r="194" ht="12.75">
      <c r="A194" s="15"/>
    </row>
    <row r="195" ht="12.75">
      <c r="A195" s="15"/>
    </row>
    <row r="196" ht="12.75">
      <c r="A196" s="15"/>
    </row>
    <row r="197" ht="12.75">
      <c r="A197" s="15"/>
    </row>
    <row r="198" ht="12.75">
      <c r="A198" s="15"/>
    </row>
    <row r="199" ht="12.75">
      <c r="A199" s="15"/>
    </row>
    <row r="200" ht="12.75">
      <c r="A200" s="15"/>
    </row>
    <row r="201" ht="12.75">
      <c r="A201" s="15"/>
    </row>
    <row r="202" ht="12.75">
      <c r="A202" s="15"/>
    </row>
    <row r="203" ht="12.75">
      <c r="A203" s="15"/>
    </row>
    <row r="204" ht="12.75">
      <c r="A204" s="15"/>
    </row>
    <row r="205" ht="12.75">
      <c r="A205" s="15"/>
    </row>
    <row r="206" ht="12.75">
      <c r="A206" s="15"/>
    </row>
    <row r="207" ht="12.75">
      <c r="A207" s="15"/>
    </row>
    <row r="208" ht="12.75">
      <c r="A208" s="15"/>
    </row>
    <row r="209" ht="12.75">
      <c r="A209" s="15"/>
    </row>
    <row r="210" ht="12.75">
      <c r="A210" s="15"/>
    </row>
    <row r="211" ht="12.75">
      <c r="A211" s="15"/>
    </row>
    <row r="212" ht="12.75">
      <c r="A212" s="15"/>
    </row>
    <row r="213" ht="12.75">
      <c r="A213" s="15"/>
    </row>
    <row r="214" ht="12.75">
      <c r="A214" s="15"/>
    </row>
    <row r="215" ht="12.75">
      <c r="A215" s="15"/>
    </row>
    <row r="216" ht="12.75">
      <c r="A216" s="15"/>
    </row>
    <row r="217" ht="12.75">
      <c r="A217" s="15"/>
    </row>
    <row r="218" ht="12.75">
      <c r="A218" s="15"/>
    </row>
    <row r="219" ht="12.75">
      <c r="A219" s="15"/>
    </row>
    <row r="220" ht="12.75">
      <c r="A220" s="15"/>
    </row>
    <row r="221" ht="12.75">
      <c r="A221" s="15"/>
    </row>
    <row r="222" ht="12.75">
      <c r="A222" s="15"/>
    </row>
    <row r="223" ht="12.75">
      <c r="A223" s="15"/>
    </row>
    <row r="224" ht="12.75">
      <c r="A224" s="15"/>
    </row>
    <row r="225" ht="12.75">
      <c r="A225" s="15"/>
    </row>
    <row r="226" ht="12.75">
      <c r="A226" s="15"/>
    </row>
    <row r="227" ht="12.75">
      <c r="A227" s="15"/>
    </row>
    <row r="228" ht="12.75">
      <c r="A228" s="15"/>
    </row>
    <row r="229" ht="12.75">
      <c r="A229" s="15"/>
    </row>
    <row r="230" ht="12.75">
      <c r="A230" s="15"/>
    </row>
    <row r="231" ht="12.75">
      <c r="A231" s="15"/>
    </row>
    <row r="232" ht="12.75">
      <c r="A232" s="15"/>
    </row>
    <row r="233" ht="12.75">
      <c r="A233" s="15"/>
    </row>
    <row r="234" ht="12.75">
      <c r="A234" s="15"/>
    </row>
    <row r="235" ht="12.75">
      <c r="A235" s="15"/>
    </row>
    <row r="236" ht="12.75">
      <c r="A236" s="15"/>
    </row>
    <row r="237" ht="12.75">
      <c r="A237" s="15"/>
    </row>
    <row r="238" ht="12.75">
      <c r="A238" s="15"/>
    </row>
    <row r="239" ht="12.75">
      <c r="A239" s="15"/>
    </row>
    <row r="240" ht="12.75">
      <c r="A240" s="15"/>
    </row>
    <row r="241" ht="12.75">
      <c r="A241" s="15"/>
    </row>
    <row r="242" ht="12.75">
      <c r="A242" s="15"/>
    </row>
    <row r="243" ht="12.75">
      <c r="A243" s="15"/>
    </row>
    <row r="244" ht="12.75">
      <c r="A244" s="15"/>
    </row>
    <row r="245" ht="12.75">
      <c r="A245" s="15"/>
    </row>
    <row r="246" ht="12.75">
      <c r="A246" s="15"/>
    </row>
    <row r="247" ht="12.75">
      <c r="A247" s="15"/>
    </row>
    <row r="248" ht="12.75">
      <c r="A248" s="15"/>
    </row>
    <row r="249" ht="12.75">
      <c r="A249" s="15"/>
    </row>
    <row r="250" ht="12.75">
      <c r="A250" s="15"/>
    </row>
    <row r="251" ht="12.75">
      <c r="A251" s="15"/>
    </row>
    <row r="252" ht="12.75">
      <c r="A252" s="15"/>
    </row>
    <row r="253" ht="12.75">
      <c r="A253" s="15"/>
    </row>
    <row r="254" ht="12.75">
      <c r="A254" s="15"/>
    </row>
    <row r="255" ht="12.75">
      <c r="A255" s="15"/>
    </row>
    <row r="256" ht="12.75">
      <c r="A256" s="15"/>
    </row>
    <row r="257" ht="12.75">
      <c r="A257" s="15"/>
    </row>
    <row r="258" ht="12.75">
      <c r="A258" s="15"/>
    </row>
    <row r="259" ht="12.75">
      <c r="A259" s="15"/>
    </row>
    <row r="260" ht="12.75">
      <c r="A260" s="15"/>
    </row>
    <row r="261" ht="12.75">
      <c r="A261" s="15"/>
    </row>
    <row r="262" ht="12.75">
      <c r="A262" s="15"/>
    </row>
    <row r="263" ht="12.75">
      <c r="A263" s="15"/>
    </row>
  </sheetData>
  <mergeCells count="16">
    <mergeCell ref="B93:D93"/>
    <mergeCell ref="C3:G3"/>
    <mergeCell ref="H3:M3"/>
    <mergeCell ref="M4:M5"/>
    <mergeCell ref="B4:B5"/>
    <mergeCell ref="L4:L5"/>
    <mergeCell ref="A4:A5"/>
    <mergeCell ref="K93:L93"/>
    <mergeCell ref="N3:N5"/>
    <mergeCell ref="C4:C5"/>
    <mergeCell ref="E4:F4"/>
    <mergeCell ref="D4:D5"/>
    <mergeCell ref="G4:G5"/>
    <mergeCell ref="H4:H5"/>
    <mergeCell ref="I4:I5"/>
    <mergeCell ref="J4:K4"/>
  </mergeCells>
  <printOptions horizontalCentered="1"/>
  <pageMargins left="0.984251968503937" right="0.5905511811023623" top="0.5905511811023623" bottom="0.5905511811023623" header="0.2755905511811024" footer="0.11811023622047245"/>
  <pageSetup horizontalDpi="600" verticalDpi="600" orientation="landscape" paperSize="9" scale="55" r:id="rId2"/>
  <headerFooter alignWithMargins="0">
    <oddHeader>&amp;C&amp;P</oddHeader>
  </headerFooter>
  <rowBreaks count="3" manualBreakCount="3">
    <brk id="41" max="13" man="1"/>
    <brk id="69" max="13" man="1"/>
    <brk id="84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showZeros="0" view="pageBreakPreview" zoomScaleSheetLayoutView="100" workbookViewId="0" topLeftCell="A10">
      <pane xSplit="2" ySplit="1" topLeftCell="C38" activePane="bottomRight" state="frozen"/>
      <selection pane="topLeft" activeCell="A10" sqref="A10"/>
      <selection pane="topRight" activeCell="C10" sqref="C10"/>
      <selection pane="bottomLeft" activeCell="A11" sqref="A11"/>
      <selection pane="bottomRight" activeCell="P16" sqref="P16"/>
    </sheetView>
  </sheetViews>
  <sheetFormatPr defaultColWidth="9.33203125" defaultRowHeight="12.75"/>
  <cols>
    <col min="1" max="1" width="10" style="9" customWidth="1"/>
    <col min="2" max="2" width="40.83203125" style="96" customWidth="1"/>
    <col min="3" max="3" width="20.83203125" style="10" customWidth="1"/>
    <col min="4" max="4" width="20.83203125" style="7" customWidth="1"/>
    <col min="5" max="5" width="17.83203125" style="7" customWidth="1"/>
    <col min="6" max="6" width="16.16015625" style="7" customWidth="1"/>
    <col min="7" max="7" width="16.5" style="7" customWidth="1"/>
    <col min="8" max="8" width="18" style="10" customWidth="1"/>
    <col min="9" max="9" width="18.33203125" style="7" customWidth="1"/>
    <col min="10" max="10" width="13.5" style="7" customWidth="1"/>
    <col min="11" max="11" width="14.5" style="7" customWidth="1"/>
    <col min="12" max="12" width="17.5" style="7" customWidth="1"/>
    <col min="13" max="13" width="16.5" style="7" customWidth="1"/>
    <col min="14" max="14" width="21.66015625" style="10" customWidth="1"/>
    <col min="15" max="15" width="19.16015625" style="7" customWidth="1"/>
    <col min="16" max="16384" width="9.33203125" style="7" customWidth="1"/>
  </cols>
  <sheetData>
    <row r="1" ht="12.75">
      <c r="M1" s="10" t="s">
        <v>63</v>
      </c>
    </row>
    <row r="2" ht="12.75">
      <c r="M2" s="10" t="s">
        <v>95</v>
      </c>
    </row>
    <row r="3" ht="12.75">
      <c r="M3" s="10" t="s">
        <v>96</v>
      </c>
    </row>
    <row r="4" ht="12.75">
      <c r="M4" s="10"/>
    </row>
    <row r="5" spans="1:14" ht="30.75" customHeight="1">
      <c r="A5" s="202" t="s">
        <v>126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</row>
    <row r="6" spans="1:14" ht="30" customHeight="1">
      <c r="A6" s="202" t="s">
        <v>2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</row>
    <row r="7" ht="15.75" thickBot="1">
      <c r="N7" s="36" t="s">
        <v>28</v>
      </c>
    </row>
    <row r="8" spans="1:14" ht="39" customHeight="1" thickBot="1">
      <c r="A8" s="196" t="s">
        <v>27</v>
      </c>
      <c r="B8" s="199" t="s">
        <v>56</v>
      </c>
      <c r="C8" s="190" t="s">
        <v>8</v>
      </c>
      <c r="D8" s="190"/>
      <c r="E8" s="190"/>
      <c r="F8" s="190"/>
      <c r="G8" s="190"/>
      <c r="H8" s="190" t="s">
        <v>10</v>
      </c>
      <c r="I8" s="190"/>
      <c r="J8" s="190"/>
      <c r="K8" s="190"/>
      <c r="L8" s="190"/>
      <c r="M8" s="190"/>
      <c r="N8" s="203" t="s">
        <v>7</v>
      </c>
    </row>
    <row r="9" spans="1:14" ht="16.5" customHeight="1" thickBot="1">
      <c r="A9" s="205"/>
      <c r="B9" s="200"/>
      <c r="C9" s="190" t="s">
        <v>9</v>
      </c>
      <c r="D9" s="191" t="s">
        <v>57</v>
      </c>
      <c r="E9" s="190" t="s">
        <v>13</v>
      </c>
      <c r="F9" s="190"/>
      <c r="G9" s="191" t="s">
        <v>60</v>
      </c>
      <c r="H9" s="190" t="s">
        <v>9</v>
      </c>
      <c r="I9" s="191" t="s">
        <v>57</v>
      </c>
      <c r="J9" s="190" t="s">
        <v>13</v>
      </c>
      <c r="K9" s="190"/>
      <c r="L9" s="191" t="s">
        <v>60</v>
      </c>
      <c r="M9" s="191" t="s">
        <v>61</v>
      </c>
      <c r="N9" s="203"/>
    </row>
    <row r="10" spans="1:14" ht="50.25" customHeight="1" thickBot="1">
      <c r="A10" s="205"/>
      <c r="B10" s="201"/>
      <c r="C10" s="190"/>
      <c r="D10" s="191"/>
      <c r="E10" s="89" t="s">
        <v>58</v>
      </c>
      <c r="F10" s="89" t="s">
        <v>59</v>
      </c>
      <c r="G10" s="191"/>
      <c r="H10" s="190"/>
      <c r="I10" s="191"/>
      <c r="J10" s="89" t="s">
        <v>58</v>
      </c>
      <c r="K10" s="89" t="s">
        <v>59</v>
      </c>
      <c r="L10" s="191"/>
      <c r="M10" s="191"/>
      <c r="N10" s="204"/>
    </row>
    <row r="11" spans="1:15" s="20" customFormat="1" ht="21" customHeight="1">
      <c r="A11" s="60">
        <v>1</v>
      </c>
      <c r="B11" s="50">
        <v>2</v>
      </c>
      <c r="C11" s="50">
        <v>3</v>
      </c>
      <c r="D11" s="49">
        <v>4</v>
      </c>
      <c r="E11" s="49">
        <v>5</v>
      </c>
      <c r="F11" s="49">
        <v>6</v>
      </c>
      <c r="G11" s="49">
        <v>7</v>
      </c>
      <c r="H11" s="50">
        <v>8</v>
      </c>
      <c r="I11" s="49">
        <v>9</v>
      </c>
      <c r="J11" s="49">
        <v>10</v>
      </c>
      <c r="K11" s="49">
        <v>11</v>
      </c>
      <c r="L11" s="49">
        <v>12</v>
      </c>
      <c r="M11" s="49">
        <v>13</v>
      </c>
      <c r="N11" s="51" t="s">
        <v>62</v>
      </c>
      <c r="O11" s="95"/>
    </row>
    <row r="12" spans="1:15" s="32" customFormat="1" ht="15.75">
      <c r="A12" s="105" t="s">
        <v>5</v>
      </c>
      <c r="B12" s="106" t="s">
        <v>14</v>
      </c>
      <c r="C12" s="62">
        <f aca="true" t="shared" si="0" ref="C12:C27">D12+G12</f>
        <v>0</v>
      </c>
      <c r="D12" s="62">
        <f>'додаток 3'!D23</f>
        <v>32000</v>
      </c>
      <c r="E12" s="62">
        <f>'додаток 3'!E23</f>
        <v>0</v>
      </c>
      <c r="F12" s="62">
        <f>'додаток 3'!F23</f>
        <v>0</v>
      </c>
      <c r="G12" s="62">
        <f>'додаток 3'!G23</f>
        <v>-32000</v>
      </c>
      <c r="H12" s="62">
        <f>'додаток 3'!H23</f>
        <v>0</v>
      </c>
      <c r="I12" s="62">
        <f>'додаток 3'!I23</f>
        <v>0</v>
      </c>
      <c r="J12" s="62">
        <f>'додаток 3'!J23</f>
        <v>0</v>
      </c>
      <c r="K12" s="62">
        <f>'додаток 3'!K23</f>
        <v>0</v>
      </c>
      <c r="L12" s="62">
        <f>'додаток 3'!L23</f>
        <v>0</v>
      </c>
      <c r="M12" s="62">
        <f>'додаток 3'!M23</f>
        <v>0</v>
      </c>
      <c r="N12" s="63">
        <f>H12+C12</f>
        <v>0</v>
      </c>
      <c r="O12" s="95">
        <f aca="true" t="shared" si="1" ref="O12:O66">C12+H12</f>
        <v>0</v>
      </c>
    </row>
    <row r="13" spans="1:15" s="32" customFormat="1" ht="15.75">
      <c r="A13" s="105" t="s">
        <v>141</v>
      </c>
      <c r="B13" s="106" t="s">
        <v>142</v>
      </c>
      <c r="C13" s="62">
        <f t="shared" si="0"/>
        <v>280000</v>
      </c>
      <c r="D13" s="62">
        <f>'додаток 3'!D32</f>
        <v>0</v>
      </c>
      <c r="E13" s="62">
        <f>'додаток 3'!E32</f>
        <v>0</v>
      </c>
      <c r="F13" s="62">
        <f>'додаток 3'!F32</f>
        <v>0</v>
      </c>
      <c r="G13" s="62">
        <f>'додаток 3'!G32</f>
        <v>280000</v>
      </c>
      <c r="H13" s="62">
        <f>'додаток 3'!H32</f>
        <v>0</v>
      </c>
      <c r="I13" s="62">
        <f>'додаток 3'!I32</f>
        <v>0</v>
      </c>
      <c r="J13" s="62">
        <f>'додаток 3'!J32</f>
        <v>0</v>
      </c>
      <c r="K13" s="62">
        <f>'додаток 3'!K32</f>
        <v>0</v>
      </c>
      <c r="L13" s="62">
        <f>'додаток 3'!L32</f>
        <v>0</v>
      </c>
      <c r="M13" s="62">
        <f>'додаток 3'!M32</f>
        <v>0</v>
      </c>
      <c r="N13" s="63">
        <f>H13+C13</f>
        <v>280000</v>
      </c>
      <c r="O13" s="95">
        <f t="shared" si="1"/>
        <v>280000</v>
      </c>
    </row>
    <row r="14" spans="1:15" s="33" customFormat="1" ht="31.5">
      <c r="A14" s="105" t="s">
        <v>4</v>
      </c>
      <c r="B14" s="106" t="s">
        <v>15</v>
      </c>
      <c r="C14" s="62">
        <f t="shared" si="0"/>
        <v>15000</v>
      </c>
      <c r="D14" s="62">
        <f>D18+D20+D15+D17</f>
        <v>-177000</v>
      </c>
      <c r="E14" s="62">
        <f aca="true" t="shared" si="2" ref="E14:M14">E18+E20+E15+E17</f>
        <v>0</v>
      </c>
      <c r="F14" s="62">
        <f t="shared" si="2"/>
        <v>0</v>
      </c>
      <c r="G14" s="62">
        <f t="shared" si="2"/>
        <v>192000</v>
      </c>
      <c r="H14" s="62">
        <f t="shared" si="2"/>
        <v>0</v>
      </c>
      <c r="I14" s="62">
        <f t="shared" si="2"/>
        <v>0</v>
      </c>
      <c r="J14" s="62">
        <f t="shared" si="2"/>
        <v>0</v>
      </c>
      <c r="K14" s="62">
        <f t="shared" si="2"/>
        <v>0</v>
      </c>
      <c r="L14" s="62">
        <f t="shared" si="2"/>
        <v>0</v>
      </c>
      <c r="M14" s="62">
        <f t="shared" si="2"/>
        <v>0</v>
      </c>
      <c r="N14" s="63">
        <f>H14+C14</f>
        <v>15000</v>
      </c>
      <c r="O14" s="95">
        <f t="shared" si="1"/>
        <v>15000</v>
      </c>
    </row>
    <row r="15" spans="1:15" s="33" customFormat="1" ht="30">
      <c r="A15" s="108" t="s">
        <v>127</v>
      </c>
      <c r="B15" s="109" t="s">
        <v>128</v>
      </c>
      <c r="C15" s="57">
        <f t="shared" si="0"/>
        <v>15000</v>
      </c>
      <c r="D15" s="91">
        <f>D16</f>
        <v>15000</v>
      </c>
      <c r="E15" s="57"/>
      <c r="F15" s="57"/>
      <c r="G15" s="57"/>
      <c r="H15" s="57"/>
      <c r="I15" s="57"/>
      <c r="J15" s="57"/>
      <c r="K15" s="57"/>
      <c r="L15" s="57"/>
      <c r="M15" s="57"/>
      <c r="N15" s="56">
        <f aca="true" t="shared" si="3" ref="N15:N21">C15+H15</f>
        <v>15000</v>
      </c>
      <c r="O15" s="95">
        <f t="shared" si="1"/>
        <v>15000</v>
      </c>
    </row>
    <row r="16" spans="1:15" s="33" customFormat="1" ht="45">
      <c r="A16" s="108" t="s">
        <v>68</v>
      </c>
      <c r="B16" s="109" t="s">
        <v>129</v>
      </c>
      <c r="C16" s="57">
        <f t="shared" si="0"/>
        <v>15000</v>
      </c>
      <c r="D16" s="91">
        <f>'додаток 3'!D42</f>
        <v>15000</v>
      </c>
      <c r="E16" s="91">
        <f>'додаток 3'!E42</f>
        <v>0</v>
      </c>
      <c r="F16" s="91">
        <f>'додаток 3'!F42</f>
        <v>0</v>
      </c>
      <c r="G16" s="91">
        <f>'додаток 3'!G42</f>
        <v>0</v>
      </c>
      <c r="H16" s="91">
        <f>'додаток 3'!H42</f>
        <v>0</v>
      </c>
      <c r="I16" s="91">
        <f>'додаток 3'!I42</f>
        <v>0</v>
      </c>
      <c r="J16" s="91">
        <f>'додаток 3'!J42</f>
        <v>0</v>
      </c>
      <c r="K16" s="91">
        <f>'додаток 3'!K42</f>
        <v>0</v>
      </c>
      <c r="L16" s="91">
        <f>'додаток 3'!L42</f>
        <v>0</v>
      </c>
      <c r="M16" s="91">
        <f>'додаток 3'!M42</f>
        <v>0</v>
      </c>
      <c r="N16" s="56">
        <f t="shared" si="3"/>
        <v>15000</v>
      </c>
      <c r="O16" s="95">
        <f t="shared" si="1"/>
        <v>15000</v>
      </c>
    </row>
    <row r="17" spans="1:15" s="33" customFormat="1" ht="45">
      <c r="A17" s="108" t="s">
        <v>151</v>
      </c>
      <c r="B17" s="177" t="s">
        <v>152</v>
      </c>
      <c r="C17" s="57">
        <f t="shared" si="0"/>
        <v>0</v>
      </c>
      <c r="D17" s="91">
        <f>'додаток 3'!D34</f>
        <v>-192000</v>
      </c>
      <c r="E17" s="91">
        <f>'додаток 3'!E34</f>
        <v>0</v>
      </c>
      <c r="F17" s="91">
        <f>'додаток 3'!F34</f>
        <v>0</v>
      </c>
      <c r="G17" s="91">
        <f>'додаток 3'!G34</f>
        <v>192000</v>
      </c>
      <c r="H17" s="91">
        <f>'додаток 3'!H34</f>
        <v>0</v>
      </c>
      <c r="I17" s="91">
        <f>'додаток 3'!I34</f>
        <v>0</v>
      </c>
      <c r="J17" s="91">
        <f>'додаток 3'!J34</f>
        <v>0</v>
      </c>
      <c r="K17" s="91">
        <f>'додаток 3'!K34</f>
        <v>0</v>
      </c>
      <c r="L17" s="91">
        <f>'додаток 3'!L34</f>
        <v>0</v>
      </c>
      <c r="M17" s="91">
        <f>'додаток 3'!M34</f>
        <v>0</v>
      </c>
      <c r="N17" s="56">
        <f t="shared" si="3"/>
        <v>0</v>
      </c>
      <c r="O17" s="95">
        <f t="shared" si="1"/>
        <v>0</v>
      </c>
    </row>
    <row r="18" spans="1:15" s="33" customFormat="1" ht="60">
      <c r="A18" s="110" t="s">
        <v>3</v>
      </c>
      <c r="B18" s="109" t="s">
        <v>123</v>
      </c>
      <c r="C18" s="57">
        <f t="shared" si="0"/>
        <v>-30000</v>
      </c>
      <c r="D18" s="91">
        <f>'додаток 3'!D36</f>
        <v>-30000</v>
      </c>
      <c r="E18" s="57">
        <f>'додаток 3'!E36</f>
        <v>0</v>
      </c>
      <c r="F18" s="57">
        <f>'додаток 3'!F36</f>
        <v>0</v>
      </c>
      <c r="G18" s="57">
        <f>'додаток 3'!G36</f>
        <v>0</v>
      </c>
      <c r="H18" s="57">
        <f>'додаток 3'!H36</f>
        <v>0</v>
      </c>
      <c r="I18" s="57">
        <f>'додаток 3'!I36</f>
        <v>0</v>
      </c>
      <c r="J18" s="57">
        <f>'додаток 3'!J36</f>
        <v>0</v>
      </c>
      <c r="K18" s="57">
        <f>'додаток 3'!K36</f>
        <v>0</v>
      </c>
      <c r="L18" s="57">
        <f>'додаток 3'!L36</f>
        <v>0</v>
      </c>
      <c r="M18" s="57">
        <f>'додаток 3'!M36</f>
        <v>0</v>
      </c>
      <c r="N18" s="56">
        <f t="shared" si="3"/>
        <v>-30000</v>
      </c>
      <c r="O18" s="95">
        <f t="shared" si="1"/>
        <v>-30000</v>
      </c>
    </row>
    <row r="19" spans="1:15" s="33" customFormat="1" ht="30">
      <c r="A19" s="110" t="s">
        <v>68</v>
      </c>
      <c r="B19" s="109" t="s">
        <v>87</v>
      </c>
      <c r="C19" s="57">
        <f t="shared" si="0"/>
        <v>-30000</v>
      </c>
      <c r="D19" s="91">
        <f>'додаток 3'!D37</f>
        <v>-30000</v>
      </c>
      <c r="E19" s="91">
        <f>'додаток 3'!E37</f>
        <v>0</v>
      </c>
      <c r="F19" s="91">
        <f>'додаток 3'!F37</f>
        <v>0</v>
      </c>
      <c r="G19" s="91">
        <f>'додаток 3'!G37</f>
        <v>0</v>
      </c>
      <c r="H19" s="91">
        <f>'додаток 3'!H37</f>
        <v>0</v>
      </c>
      <c r="I19" s="91">
        <f>'додаток 3'!I37</f>
        <v>0</v>
      </c>
      <c r="J19" s="91">
        <f>'додаток 3'!J37</f>
        <v>0</v>
      </c>
      <c r="K19" s="91">
        <f>'додаток 3'!K37</f>
        <v>0</v>
      </c>
      <c r="L19" s="91">
        <f>'додаток 3'!L37</f>
        <v>0</v>
      </c>
      <c r="M19" s="91">
        <f>'додаток 3'!M37</f>
        <v>0</v>
      </c>
      <c r="N19" s="56">
        <f t="shared" si="3"/>
        <v>-30000</v>
      </c>
      <c r="O19" s="95">
        <f t="shared" si="1"/>
        <v>-30000</v>
      </c>
    </row>
    <row r="20" spans="1:15" s="33" customFormat="1" ht="30">
      <c r="A20" s="110" t="s">
        <v>124</v>
      </c>
      <c r="B20" s="109" t="s">
        <v>125</v>
      </c>
      <c r="C20" s="57">
        <f t="shared" si="0"/>
        <v>30000</v>
      </c>
      <c r="D20" s="91">
        <f>'додаток 3'!D38</f>
        <v>30000</v>
      </c>
      <c r="E20" s="91">
        <f>'додаток 3'!E38</f>
        <v>0</v>
      </c>
      <c r="F20" s="91">
        <f>'додаток 3'!F38</f>
        <v>0</v>
      </c>
      <c r="G20" s="91">
        <f>'додаток 3'!G38</f>
        <v>0</v>
      </c>
      <c r="H20" s="91">
        <f>'додаток 3'!H38</f>
        <v>0</v>
      </c>
      <c r="I20" s="91">
        <f>'додаток 3'!I38</f>
        <v>0</v>
      </c>
      <c r="J20" s="91">
        <f>'додаток 3'!J38</f>
        <v>0</v>
      </c>
      <c r="K20" s="91">
        <f>'додаток 3'!K38</f>
        <v>0</v>
      </c>
      <c r="L20" s="91">
        <f>'додаток 3'!L38</f>
        <v>0</v>
      </c>
      <c r="M20" s="91">
        <f>'додаток 3'!M38</f>
        <v>0</v>
      </c>
      <c r="N20" s="56">
        <f t="shared" si="3"/>
        <v>30000</v>
      </c>
      <c r="O20" s="95">
        <f t="shared" si="1"/>
        <v>30000</v>
      </c>
    </row>
    <row r="21" spans="1:15" s="33" customFormat="1" ht="30">
      <c r="A21" s="110" t="s">
        <v>68</v>
      </c>
      <c r="B21" s="109" t="s">
        <v>87</v>
      </c>
      <c r="C21" s="57">
        <f t="shared" si="0"/>
        <v>30000</v>
      </c>
      <c r="D21" s="91">
        <f>'додаток 3'!D39</f>
        <v>30000</v>
      </c>
      <c r="E21" s="91">
        <f>'додаток 3'!E39</f>
        <v>0</v>
      </c>
      <c r="F21" s="91">
        <f>'додаток 3'!F39</f>
        <v>0</v>
      </c>
      <c r="G21" s="91">
        <f>'додаток 3'!G39</f>
        <v>0</v>
      </c>
      <c r="H21" s="91">
        <f>'додаток 3'!H39</f>
        <v>0</v>
      </c>
      <c r="I21" s="91">
        <f>'додаток 3'!I39</f>
        <v>0</v>
      </c>
      <c r="J21" s="91">
        <f>'додаток 3'!J39</f>
        <v>0</v>
      </c>
      <c r="K21" s="91">
        <f>'додаток 3'!K39</f>
        <v>0</v>
      </c>
      <c r="L21" s="91">
        <f>'додаток 3'!L39</f>
        <v>0</v>
      </c>
      <c r="M21" s="91">
        <f>'додаток 3'!M39</f>
        <v>0</v>
      </c>
      <c r="N21" s="56">
        <f t="shared" si="3"/>
        <v>30000</v>
      </c>
      <c r="O21" s="95">
        <f t="shared" si="1"/>
        <v>30000</v>
      </c>
    </row>
    <row r="22" spans="1:15" s="33" customFormat="1" ht="15.75">
      <c r="A22" s="105">
        <v>110000</v>
      </c>
      <c r="B22" s="106" t="s">
        <v>165</v>
      </c>
      <c r="C22" s="64">
        <f t="shared" si="0"/>
        <v>50000</v>
      </c>
      <c r="D22" s="64">
        <f>'додаток 3'!D46</f>
        <v>0</v>
      </c>
      <c r="E22" s="64">
        <f>'додаток 3'!E46</f>
        <v>0</v>
      </c>
      <c r="F22" s="64">
        <f>'додаток 3'!F46</f>
        <v>0</v>
      </c>
      <c r="G22" s="64">
        <f>'додаток 3'!G46</f>
        <v>50000</v>
      </c>
      <c r="H22" s="64">
        <f>'додаток 3'!H46</f>
        <v>0</v>
      </c>
      <c r="I22" s="64">
        <f>'додаток 3'!I46</f>
        <v>0</v>
      </c>
      <c r="J22" s="64">
        <f>'додаток 3'!J46</f>
        <v>0</v>
      </c>
      <c r="K22" s="64">
        <f>'додаток 3'!K46</f>
        <v>0</v>
      </c>
      <c r="L22" s="64">
        <f>'додаток 3'!L46</f>
        <v>0</v>
      </c>
      <c r="M22" s="64">
        <f>'додаток 3'!M46</f>
        <v>0</v>
      </c>
      <c r="N22" s="63">
        <f>H22+C22</f>
        <v>50000</v>
      </c>
      <c r="O22" s="95">
        <f t="shared" si="1"/>
        <v>50000</v>
      </c>
    </row>
    <row r="23" spans="1:15" s="33" customFormat="1" ht="18.75" customHeight="1">
      <c r="A23" s="105" t="s">
        <v>116</v>
      </c>
      <c r="B23" s="107" t="s">
        <v>117</v>
      </c>
      <c r="C23" s="64">
        <f t="shared" si="0"/>
        <v>300000</v>
      </c>
      <c r="D23" s="64">
        <f>D24+D26</f>
        <v>300000</v>
      </c>
      <c r="E23" s="64"/>
      <c r="F23" s="64"/>
      <c r="G23" s="64"/>
      <c r="H23" s="64"/>
      <c r="I23" s="64"/>
      <c r="J23" s="64"/>
      <c r="K23" s="64"/>
      <c r="L23" s="64"/>
      <c r="M23" s="64"/>
      <c r="N23" s="63">
        <f>H23+C23</f>
        <v>300000</v>
      </c>
      <c r="O23" s="95">
        <f t="shared" si="1"/>
        <v>300000</v>
      </c>
    </row>
    <row r="24" spans="1:15" s="33" customFormat="1" ht="31.5">
      <c r="A24" s="108" t="s">
        <v>102</v>
      </c>
      <c r="B24" s="111" t="s">
        <v>101</v>
      </c>
      <c r="C24" s="112">
        <f t="shared" si="0"/>
        <v>250000</v>
      </c>
      <c r="D24" s="90">
        <f>D25</f>
        <v>250000</v>
      </c>
      <c r="E24" s="90">
        <f aca="true" t="shared" si="4" ref="E24:M24">E25</f>
        <v>0</v>
      </c>
      <c r="F24" s="90">
        <f t="shared" si="4"/>
        <v>0</v>
      </c>
      <c r="G24" s="90">
        <f t="shared" si="4"/>
        <v>0</v>
      </c>
      <c r="H24" s="90">
        <f t="shared" si="4"/>
        <v>0</v>
      </c>
      <c r="I24" s="90">
        <f t="shared" si="4"/>
        <v>0</v>
      </c>
      <c r="J24" s="90">
        <f t="shared" si="4"/>
        <v>0</v>
      </c>
      <c r="K24" s="90">
        <f t="shared" si="4"/>
        <v>0</v>
      </c>
      <c r="L24" s="90">
        <f t="shared" si="4"/>
        <v>0</v>
      </c>
      <c r="M24" s="90">
        <f t="shared" si="4"/>
        <v>0</v>
      </c>
      <c r="N24" s="56">
        <f>C24+H24</f>
        <v>250000</v>
      </c>
      <c r="O24" s="95">
        <f t="shared" si="1"/>
        <v>250000</v>
      </c>
    </row>
    <row r="25" spans="1:15" s="33" customFormat="1" ht="30">
      <c r="A25" s="108" t="s">
        <v>68</v>
      </c>
      <c r="B25" s="113" t="s">
        <v>103</v>
      </c>
      <c r="C25" s="112">
        <f t="shared" si="0"/>
        <v>250000</v>
      </c>
      <c r="D25" s="90">
        <f>'додаток 3'!D9+'додаток 3'!D13</f>
        <v>250000</v>
      </c>
      <c r="E25" s="90">
        <f>'додаток 3'!E9+'додаток 3'!E13</f>
        <v>0</v>
      </c>
      <c r="F25" s="90">
        <f>'додаток 3'!F9+'додаток 3'!F13</f>
        <v>0</v>
      </c>
      <c r="G25" s="90">
        <f>'додаток 3'!G9+'додаток 3'!G13</f>
        <v>0</v>
      </c>
      <c r="H25" s="90">
        <f>'додаток 3'!H9+'додаток 3'!H13</f>
        <v>0</v>
      </c>
      <c r="I25" s="90">
        <f>'додаток 3'!I9+'додаток 3'!I13</f>
        <v>0</v>
      </c>
      <c r="J25" s="90">
        <f>'додаток 3'!J9+'додаток 3'!J13</f>
        <v>0</v>
      </c>
      <c r="K25" s="90">
        <f>'додаток 3'!K9+'додаток 3'!K13</f>
        <v>0</v>
      </c>
      <c r="L25" s="90">
        <f>'додаток 3'!L9+'додаток 3'!L13</f>
        <v>0</v>
      </c>
      <c r="M25" s="90">
        <f>'додаток 3'!M9+'додаток 3'!M13</f>
        <v>0</v>
      </c>
      <c r="N25" s="56">
        <f>C25+H25</f>
        <v>250000</v>
      </c>
      <c r="O25" s="95">
        <f t="shared" si="1"/>
        <v>250000</v>
      </c>
    </row>
    <row r="26" spans="1:15" s="33" customFormat="1" ht="15.75">
      <c r="A26" s="114" t="s">
        <v>104</v>
      </c>
      <c r="B26" s="115" t="s">
        <v>105</v>
      </c>
      <c r="C26" s="112">
        <f t="shared" si="0"/>
        <v>50000</v>
      </c>
      <c r="D26" s="90">
        <f>D27</f>
        <v>50000</v>
      </c>
      <c r="E26" s="90">
        <f aca="true" t="shared" si="5" ref="E26:M26">E27</f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90">
        <f t="shared" si="5"/>
        <v>0</v>
      </c>
      <c r="M26" s="90">
        <f t="shared" si="5"/>
        <v>0</v>
      </c>
      <c r="N26" s="56">
        <f>C26+H26</f>
        <v>50000</v>
      </c>
      <c r="O26" s="95">
        <f t="shared" si="1"/>
        <v>50000</v>
      </c>
    </row>
    <row r="27" spans="1:15" s="33" customFormat="1" ht="78.75">
      <c r="A27" s="116" t="s">
        <v>68</v>
      </c>
      <c r="B27" s="117" t="s">
        <v>106</v>
      </c>
      <c r="C27" s="112">
        <f t="shared" si="0"/>
        <v>50000</v>
      </c>
      <c r="D27" s="90">
        <f>'додаток 3'!D16</f>
        <v>50000</v>
      </c>
      <c r="E27" s="90">
        <f>'додаток 3'!E16</f>
        <v>0</v>
      </c>
      <c r="F27" s="90">
        <f>'додаток 3'!F16</f>
        <v>0</v>
      </c>
      <c r="G27" s="90">
        <f>'додаток 3'!G16</f>
        <v>0</v>
      </c>
      <c r="H27" s="90">
        <f>'додаток 3'!H16</f>
        <v>0</v>
      </c>
      <c r="I27" s="90">
        <f>'додаток 3'!I16</f>
        <v>0</v>
      </c>
      <c r="J27" s="90">
        <f>'додаток 3'!J16</f>
        <v>0</v>
      </c>
      <c r="K27" s="90">
        <f>'додаток 3'!K16</f>
        <v>0</v>
      </c>
      <c r="L27" s="90">
        <f>'додаток 3'!L16</f>
        <v>0</v>
      </c>
      <c r="M27" s="90">
        <f>'додаток 3'!M16</f>
        <v>0</v>
      </c>
      <c r="N27" s="56">
        <f>C27+H27</f>
        <v>50000</v>
      </c>
      <c r="O27" s="95">
        <f t="shared" si="1"/>
        <v>50000</v>
      </c>
    </row>
    <row r="28" spans="1:15" s="33" customFormat="1" ht="15.75">
      <c r="A28" s="105">
        <v>130000</v>
      </c>
      <c r="B28" s="107" t="s">
        <v>146</v>
      </c>
      <c r="C28" s="62">
        <f aca="true" t="shared" si="6" ref="C28:C47">D28+G28</f>
        <v>150000</v>
      </c>
      <c r="D28" s="64">
        <f>'додаток 3'!D50</f>
        <v>120000</v>
      </c>
      <c r="E28" s="64">
        <f>'додаток 3'!E50</f>
        <v>0</v>
      </c>
      <c r="F28" s="64">
        <f>'додаток 3'!F50</f>
        <v>0</v>
      </c>
      <c r="G28" s="64">
        <f>'додаток 3'!G50</f>
        <v>30000</v>
      </c>
      <c r="H28" s="64">
        <f>'додаток 3'!H50</f>
        <v>0</v>
      </c>
      <c r="I28" s="64">
        <f>'додаток 3'!I50</f>
        <v>0</v>
      </c>
      <c r="J28" s="64">
        <f>'додаток 3'!J50</f>
        <v>0</v>
      </c>
      <c r="K28" s="64">
        <f>'додаток 3'!K50</f>
        <v>0</v>
      </c>
      <c r="L28" s="64">
        <f>'додаток 3'!L50</f>
        <v>0</v>
      </c>
      <c r="M28" s="64">
        <f>'додаток 3'!M50</f>
        <v>0</v>
      </c>
      <c r="N28" s="63">
        <f>H28+C28</f>
        <v>150000</v>
      </c>
      <c r="O28" s="95">
        <f t="shared" si="1"/>
        <v>150000</v>
      </c>
    </row>
    <row r="29" spans="1:15" s="33" customFormat="1" ht="17.25" customHeight="1">
      <c r="A29" s="105">
        <v>150000</v>
      </c>
      <c r="B29" s="106" t="s">
        <v>18</v>
      </c>
      <c r="C29" s="62">
        <f t="shared" si="6"/>
        <v>0</v>
      </c>
      <c r="D29" s="64">
        <f>D30</f>
        <v>0</v>
      </c>
      <c r="E29" s="64">
        <f aca="true" t="shared" si="7" ref="E29:M29">E30</f>
        <v>0</v>
      </c>
      <c r="F29" s="64">
        <f t="shared" si="7"/>
        <v>0</v>
      </c>
      <c r="G29" s="64">
        <f t="shared" si="7"/>
        <v>0</v>
      </c>
      <c r="H29" s="64">
        <f t="shared" si="7"/>
        <v>2687000</v>
      </c>
      <c r="I29" s="64">
        <f t="shared" si="7"/>
        <v>0</v>
      </c>
      <c r="J29" s="64">
        <f t="shared" si="7"/>
        <v>0</v>
      </c>
      <c r="K29" s="64">
        <f t="shared" si="7"/>
        <v>0</v>
      </c>
      <c r="L29" s="64">
        <f t="shared" si="7"/>
        <v>2687000</v>
      </c>
      <c r="M29" s="64">
        <f t="shared" si="7"/>
        <v>2687000</v>
      </c>
      <c r="N29" s="63">
        <f>H29+C29</f>
        <v>2687000</v>
      </c>
      <c r="O29" s="95">
        <f t="shared" si="1"/>
        <v>2687000</v>
      </c>
    </row>
    <row r="30" spans="1:15" ht="15.75">
      <c r="A30" s="118">
        <v>150101</v>
      </c>
      <c r="B30" s="119" t="s">
        <v>19</v>
      </c>
      <c r="C30" s="57">
        <f t="shared" si="6"/>
        <v>0</v>
      </c>
      <c r="D30" s="57">
        <f>'додаток 3'!D69</f>
        <v>0</v>
      </c>
      <c r="E30" s="57">
        <f>'додаток 3'!E69</f>
        <v>0</v>
      </c>
      <c r="F30" s="57">
        <f>'додаток 3'!F69</f>
        <v>0</v>
      </c>
      <c r="G30" s="57">
        <f>'додаток 3'!G69</f>
        <v>0</v>
      </c>
      <c r="H30" s="57">
        <f>'додаток 3'!H69</f>
        <v>2687000</v>
      </c>
      <c r="I30" s="91">
        <f>'додаток 3'!I69</f>
        <v>0</v>
      </c>
      <c r="J30" s="91">
        <f>'додаток 3'!J69</f>
        <v>0</v>
      </c>
      <c r="K30" s="91">
        <f>'додаток 3'!K69</f>
        <v>0</v>
      </c>
      <c r="L30" s="91">
        <f>'додаток 3'!L69</f>
        <v>2687000</v>
      </c>
      <c r="M30" s="91">
        <f>'додаток 3'!M69</f>
        <v>2687000</v>
      </c>
      <c r="N30" s="56">
        <f>H30+C30</f>
        <v>2687000</v>
      </c>
      <c r="O30" s="95">
        <f t="shared" si="1"/>
        <v>2687000</v>
      </c>
    </row>
    <row r="31" spans="1:15" ht="31.5">
      <c r="A31" s="118" t="s">
        <v>68</v>
      </c>
      <c r="B31" s="120" t="s">
        <v>97</v>
      </c>
      <c r="C31" s="57"/>
      <c r="D31" s="57">
        <f>'додаток 3'!D70</f>
        <v>0</v>
      </c>
      <c r="E31" s="57">
        <f>'додаток 3'!E70</f>
        <v>0</v>
      </c>
      <c r="F31" s="57">
        <f>'додаток 3'!F70</f>
        <v>0</v>
      </c>
      <c r="G31" s="57">
        <f>'додаток 3'!G70</f>
        <v>0</v>
      </c>
      <c r="H31" s="57">
        <f>'додаток 3'!H70</f>
        <v>1437000</v>
      </c>
      <c r="I31" s="91">
        <f>'додаток 3'!I70</f>
        <v>0</v>
      </c>
      <c r="J31" s="91">
        <f>'додаток 3'!J70</f>
        <v>0</v>
      </c>
      <c r="K31" s="91">
        <f>'додаток 3'!K70</f>
        <v>0</v>
      </c>
      <c r="L31" s="91">
        <f>'додаток 3'!L70</f>
        <v>1437000</v>
      </c>
      <c r="M31" s="91">
        <f>'додаток 3'!M70</f>
        <v>1437000</v>
      </c>
      <c r="N31" s="56">
        <f>H31+C31</f>
        <v>1437000</v>
      </c>
      <c r="O31" s="95">
        <f t="shared" si="1"/>
        <v>1437000</v>
      </c>
    </row>
    <row r="32" spans="1:15" ht="47.25" customHeight="1">
      <c r="A32" s="121">
        <v>160000</v>
      </c>
      <c r="B32" s="122" t="s">
        <v>90</v>
      </c>
      <c r="C32" s="62">
        <f t="shared" si="6"/>
        <v>89500</v>
      </c>
      <c r="D32" s="62">
        <f>D33</f>
        <v>89500</v>
      </c>
      <c r="E32" s="62">
        <f aca="true" t="shared" si="8" ref="E32:M33">E33</f>
        <v>0</v>
      </c>
      <c r="F32" s="62">
        <f t="shared" si="8"/>
        <v>0</v>
      </c>
      <c r="G32" s="62">
        <f t="shared" si="8"/>
        <v>0</v>
      </c>
      <c r="H32" s="62">
        <f t="shared" si="8"/>
        <v>0</v>
      </c>
      <c r="I32" s="62">
        <f t="shared" si="8"/>
        <v>0</v>
      </c>
      <c r="J32" s="62">
        <f t="shared" si="8"/>
        <v>0</v>
      </c>
      <c r="K32" s="62">
        <f t="shared" si="8"/>
        <v>0</v>
      </c>
      <c r="L32" s="62">
        <f t="shared" si="8"/>
        <v>0</v>
      </c>
      <c r="M32" s="62">
        <f t="shared" si="8"/>
        <v>0</v>
      </c>
      <c r="N32" s="63">
        <f>C32+H32</f>
        <v>89500</v>
      </c>
      <c r="O32" s="95">
        <f t="shared" si="1"/>
        <v>89500</v>
      </c>
    </row>
    <row r="33" spans="1:15" ht="45.75" customHeight="1">
      <c r="A33" s="108" t="s">
        <v>88</v>
      </c>
      <c r="B33" s="123" t="s">
        <v>89</v>
      </c>
      <c r="C33" s="57">
        <f t="shared" si="6"/>
        <v>89500</v>
      </c>
      <c r="D33" s="91">
        <f>D34</f>
        <v>89500</v>
      </c>
      <c r="E33" s="91">
        <f t="shared" si="8"/>
        <v>0</v>
      </c>
      <c r="F33" s="91">
        <f t="shared" si="8"/>
        <v>0</v>
      </c>
      <c r="G33" s="91">
        <f t="shared" si="8"/>
        <v>0</v>
      </c>
      <c r="H33" s="91">
        <f t="shared" si="8"/>
        <v>0</v>
      </c>
      <c r="I33" s="91">
        <f t="shared" si="8"/>
        <v>0</v>
      </c>
      <c r="J33" s="91">
        <f t="shared" si="8"/>
        <v>0</v>
      </c>
      <c r="K33" s="91">
        <f t="shared" si="8"/>
        <v>0</v>
      </c>
      <c r="L33" s="91">
        <f t="shared" si="8"/>
        <v>0</v>
      </c>
      <c r="M33" s="91">
        <f t="shared" si="8"/>
        <v>0</v>
      </c>
      <c r="N33" s="56">
        <f>C33+H33</f>
        <v>89500</v>
      </c>
      <c r="O33" s="95">
        <f t="shared" si="1"/>
        <v>89500</v>
      </c>
    </row>
    <row r="34" spans="1:15" ht="47.25" customHeight="1">
      <c r="A34" s="114" t="s">
        <v>68</v>
      </c>
      <c r="B34" s="124" t="s">
        <v>131</v>
      </c>
      <c r="C34" s="57">
        <f t="shared" si="6"/>
        <v>89500</v>
      </c>
      <c r="D34" s="91">
        <f>'додаток 3'!D56</f>
        <v>89500</v>
      </c>
      <c r="E34" s="91">
        <f>'додаток 3'!E56</f>
        <v>0</v>
      </c>
      <c r="F34" s="91">
        <f>'додаток 3'!F56</f>
        <v>0</v>
      </c>
      <c r="G34" s="91">
        <f>'додаток 3'!G56</f>
        <v>0</v>
      </c>
      <c r="H34" s="91">
        <f>'додаток 3'!H56</f>
        <v>0</v>
      </c>
      <c r="I34" s="91">
        <f>'додаток 3'!I56</f>
        <v>0</v>
      </c>
      <c r="J34" s="91">
        <f>'додаток 3'!J56</f>
        <v>0</v>
      </c>
      <c r="K34" s="91">
        <f>'додаток 3'!K56</f>
        <v>0</v>
      </c>
      <c r="L34" s="91">
        <f>'додаток 3'!L56</f>
        <v>0</v>
      </c>
      <c r="M34" s="91">
        <f>'додаток 3'!M56</f>
        <v>0</v>
      </c>
      <c r="N34" s="56">
        <f>C34+H34</f>
        <v>89500</v>
      </c>
      <c r="O34" s="95">
        <f t="shared" si="1"/>
        <v>89500</v>
      </c>
    </row>
    <row r="35" spans="1:15" ht="36" customHeight="1">
      <c r="A35" s="121">
        <v>180000</v>
      </c>
      <c r="B35" s="125" t="s">
        <v>83</v>
      </c>
      <c r="C35" s="62">
        <f t="shared" si="6"/>
        <v>1568580</v>
      </c>
      <c r="D35" s="62">
        <f>D36+D38+D43</f>
        <v>1568580</v>
      </c>
      <c r="E35" s="62">
        <f aca="true" t="shared" si="9" ref="E35:M35">E36+E38+E43</f>
        <v>0</v>
      </c>
      <c r="F35" s="62">
        <f t="shared" si="9"/>
        <v>0</v>
      </c>
      <c r="G35" s="62">
        <f t="shared" si="9"/>
        <v>0</v>
      </c>
      <c r="H35" s="62">
        <f t="shared" si="9"/>
        <v>792500</v>
      </c>
      <c r="I35" s="62">
        <f t="shared" si="9"/>
        <v>0</v>
      </c>
      <c r="J35" s="62">
        <f t="shared" si="9"/>
        <v>0</v>
      </c>
      <c r="K35" s="62">
        <f t="shared" si="9"/>
        <v>0</v>
      </c>
      <c r="L35" s="62">
        <f t="shared" si="9"/>
        <v>792500</v>
      </c>
      <c r="M35" s="62">
        <f t="shared" si="9"/>
        <v>792500</v>
      </c>
      <c r="N35" s="63">
        <f aca="true" t="shared" si="10" ref="N35:N47">C35+H35</f>
        <v>2361080</v>
      </c>
      <c r="O35" s="95">
        <f t="shared" si="1"/>
        <v>2361080</v>
      </c>
    </row>
    <row r="36" spans="1:15" ht="33" customHeight="1">
      <c r="A36" s="108" t="s">
        <v>111</v>
      </c>
      <c r="B36" s="109" t="s">
        <v>112</v>
      </c>
      <c r="C36" s="57">
        <f aca="true" t="shared" si="11" ref="C36:C41">D36+G36</f>
        <v>240000</v>
      </c>
      <c r="D36" s="91">
        <f>D37</f>
        <v>240000</v>
      </c>
      <c r="E36" s="91">
        <f aca="true" t="shared" si="12" ref="E36:M36">E37</f>
        <v>0</v>
      </c>
      <c r="F36" s="91">
        <f t="shared" si="12"/>
        <v>0</v>
      </c>
      <c r="G36" s="91">
        <f t="shared" si="12"/>
        <v>0</v>
      </c>
      <c r="H36" s="91">
        <f t="shared" si="12"/>
        <v>0</v>
      </c>
      <c r="I36" s="91">
        <f t="shared" si="12"/>
        <v>0</v>
      </c>
      <c r="J36" s="91">
        <f t="shared" si="12"/>
        <v>0</v>
      </c>
      <c r="K36" s="91">
        <f t="shared" si="12"/>
        <v>0</v>
      </c>
      <c r="L36" s="91">
        <f t="shared" si="12"/>
        <v>0</v>
      </c>
      <c r="M36" s="91">
        <f t="shared" si="12"/>
        <v>0</v>
      </c>
      <c r="N36" s="56">
        <f t="shared" si="10"/>
        <v>240000</v>
      </c>
      <c r="O36" s="95">
        <f t="shared" si="1"/>
        <v>240000</v>
      </c>
    </row>
    <row r="37" spans="1:15" ht="45.75" customHeight="1">
      <c r="A37" s="108" t="s">
        <v>68</v>
      </c>
      <c r="B37" s="109" t="s">
        <v>114</v>
      </c>
      <c r="C37" s="57">
        <f t="shared" si="11"/>
        <v>240000</v>
      </c>
      <c r="D37" s="91">
        <f>'додаток 3'!D76</f>
        <v>240000</v>
      </c>
      <c r="E37" s="91">
        <f>'додаток 3'!E76</f>
        <v>0</v>
      </c>
      <c r="F37" s="91">
        <f>'додаток 3'!F76</f>
        <v>0</v>
      </c>
      <c r="G37" s="91">
        <f>'додаток 3'!G76</f>
        <v>0</v>
      </c>
      <c r="H37" s="91">
        <f>'додаток 3'!H76</f>
        <v>0</v>
      </c>
      <c r="I37" s="91">
        <f>'додаток 3'!I76</f>
        <v>0</v>
      </c>
      <c r="J37" s="91">
        <f>'додаток 3'!J76</f>
        <v>0</v>
      </c>
      <c r="K37" s="91">
        <f>'додаток 3'!K76</f>
        <v>0</v>
      </c>
      <c r="L37" s="91">
        <f>'додаток 3'!L76</f>
        <v>0</v>
      </c>
      <c r="M37" s="91">
        <f>'додаток 3'!M76</f>
        <v>0</v>
      </c>
      <c r="N37" s="56">
        <f t="shared" si="10"/>
        <v>240000</v>
      </c>
      <c r="O37" s="95">
        <f t="shared" si="1"/>
        <v>240000</v>
      </c>
    </row>
    <row r="38" spans="1:15" ht="79.5" customHeight="1">
      <c r="A38" s="126" t="s">
        <v>100</v>
      </c>
      <c r="B38" s="111" t="s">
        <v>122</v>
      </c>
      <c r="C38" s="57">
        <f t="shared" si="11"/>
        <v>0</v>
      </c>
      <c r="D38" s="57">
        <f>D39+D40+D41+D42</f>
        <v>0</v>
      </c>
      <c r="E38" s="57">
        <f aca="true" t="shared" si="13" ref="E38:M38">E39+E40+E41+E42</f>
        <v>0</v>
      </c>
      <c r="F38" s="57">
        <f t="shared" si="13"/>
        <v>0</v>
      </c>
      <c r="G38" s="57">
        <f t="shared" si="13"/>
        <v>0</v>
      </c>
      <c r="H38" s="57">
        <f t="shared" si="13"/>
        <v>792500</v>
      </c>
      <c r="I38" s="57">
        <f t="shared" si="13"/>
        <v>0</v>
      </c>
      <c r="J38" s="57">
        <f t="shared" si="13"/>
        <v>0</v>
      </c>
      <c r="K38" s="57">
        <f t="shared" si="13"/>
        <v>0</v>
      </c>
      <c r="L38" s="91">
        <f t="shared" si="13"/>
        <v>792500</v>
      </c>
      <c r="M38" s="91">
        <f t="shared" si="13"/>
        <v>792500</v>
      </c>
      <c r="N38" s="56">
        <f t="shared" si="10"/>
        <v>792500</v>
      </c>
      <c r="O38" s="95">
        <f t="shared" si="1"/>
        <v>792500</v>
      </c>
    </row>
    <row r="39" spans="1:15" ht="31.5" customHeight="1">
      <c r="A39" s="126" t="s">
        <v>68</v>
      </c>
      <c r="B39" s="111" t="s">
        <v>118</v>
      </c>
      <c r="C39" s="57">
        <f t="shared" si="11"/>
        <v>0</v>
      </c>
      <c r="D39" s="57">
        <f>'додаток 3'!D10</f>
        <v>0</v>
      </c>
      <c r="E39" s="57">
        <f>'додаток 3'!E10</f>
        <v>0</v>
      </c>
      <c r="F39" s="57">
        <f>'додаток 3'!F10</f>
        <v>0</v>
      </c>
      <c r="G39" s="57">
        <f>'додаток 3'!G10</f>
        <v>0</v>
      </c>
      <c r="H39" s="57">
        <f>'додаток 3'!H10</f>
        <v>100000</v>
      </c>
      <c r="I39" s="57">
        <f>'додаток 3'!I10</f>
        <v>0</v>
      </c>
      <c r="J39" s="57">
        <f>'додаток 3'!J10</f>
        <v>0</v>
      </c>
      <c r="K39" s="57">
        <f>'додаток 3'!K10</f>
        <v>0</v>
      </c>
      <c r="L39" s="91">
        <f>'додаток 3'!L10</f>
        <v>100000</v>
      </c>
      <c r="M39" s="91">
        <f>'додаток 3'!M10</f>
        <v>100000</v>
      </c>
      <c r="N39" s="56">
        <f t="shared" si="10"/>
        <v>100000</v>
      </c>
      <c r="O39" s="95">
        <f t="shared" si="1"/>
        <v>100000</v>
      </c>
    </row>
    <row r="40" spans="1:15" ht="33.75" customHeight="1">
      <c r="A40" s="126"/>
      <c r="B40" s="111" t="s">
        <v>119</v>
      </c>
      <c r="C40" s="57">
        <f t="shared" si="11"/>
        <v>0</v>
      </c>
      <c r="D40" s="57">
        <f>'додаток 3'!D63</f>
        <v>0</v>
      </c>
      <c r="E40" s="57">
        <f>'додаток 3'!E63</f>
        <v>0</v>
      </c>
      <c r="F40" s="57">
        <f>'додаток 3'!F63</f>
        <v>0</v>
      </c>
      <c r="G40" s="57">
        <f>'додаток 3'!G63</f>
        <v>0</v>
      </c>
      <c r="H40" s="57">
        <f>'додаток 3'!H63</f>
        <v>233500</v>
      </c>
      <c r="I40" s="57">
        <f>'додаток 3'!I63</f>
        <v>0</v>
      </c>
      <c r="J40" s="57">
        <f>'додаток 3'!J63</f>
        <v>0</v>
      </c>
      <c r="K40" s="57">
        <f>'додаток 3'!K63</f>
        <v>0</v>
      </c>
      <c r="L40" s="91">
        <f>'додаток 3'!L63</f>
        <v>233500</v>
      </c>
      <c r="M40" s="91">
        <f>'додаток 3'!M63</f>
        <v>233500</v>
      </c>
      <c r="N40" s="56">
        <f t="shared" si="10"/>
        <v>233500</v>
      </c>
      <c r="O40" s="95">
        <f t="shared" si="1"/>
        <v>233500</v>
      </c>
    </row>
    <row r="41" spans="1:15" ht="33.75" customHeight="1">
      <c r="A41" s="126"/>
      <c r="B41" s="111" t="s">
        <v>135</v>
      </c>
      <c r="C41" s="57">
        <f t="shared" si="11"/>
        <v>0</v>
      </c>
      <c r="D41" s="57">
        <f>'додаток 3'!D44</f>
        <v>0</v>
      </c>
      <c r="E41" s="57">
        <f>'додаток 3'!E44</f>
        <v>0</v>
      </c>
      <c r="F41" s="57">
        <f>'додаток 3'!F44</f>
        <v>0</v>
      </c>
      <c r="G41" s="57">
        <f>'додаток 3'!G44</f>
        <v>0</v>
      </c>
      <c r="H41" s="57">
        <f>'додаток 3'!H44</f>
        <v>259000</v>
      </c>
      <c r="I41" s="57">
        <f>'додаток 3'!I44</f>
        <v>0</v>
      </c>
      <c r="J41" s="57">
        <f>'додаток 3'!J44</f>
        <v>0</v>
      </c>
      <c r="K41" s="57">
        <f>'додаток 3'!K44</f>
        <v>0</v>
      </c>
      <c r="L41" s="91">
        <f>'додаток 3'!L44</f>
        <v>259000</v>
      </c>
      <c r="M41" s="91">
        <f>'додаток 3'!M44</f>
        <v>259000</v>
      </c>
      <c r="N41" s="56">
        <f t="shared" si="10"/>
        <v>259000</v>
      </c>
      <c r="O41" s="95">
        <f t="shared" si="1"/>
        <v>259000</v>
      </c>
    </row>
    <row r="42" spans="1:15" ht="33.75" customHeight="1">
      <c r="A42" s="126"/>
      <c r="B42" s="111" t="s">
        <v>153</v>
      </c>
      <c r="C42" s="57">
        <f>'додаток 3'!C64</f>
        <v>0</v>
      </c>
      <c r="D42" s="57">
        <f>'додаток 3'!D64</f>
        <v>0</v>
      </c>
      <c r="E42" s="57">
        <f>'додаток 3'!E64</f>
        <v>0</v>
      </c>
      <c r="F42" s="57">
        <f>'додаток 3'!F64</f>
        <v>0</v>
      </c>
      <c r="G42" s="57">
        <f>'додаток 3'!G64</f>
        <v>0</v>
      </c>
      <c r="H42" s="57">
        <f>'додаток 3'!H64</f>
        <v>200000</v>
      </c>
      <c r="I42" s="57">
        <f>'додаток 3'!I64</f>
        <v>0</v>
      </c>
      <c r="J42" s="57">
        <f>'додаток 3'!J64</f>
        <v>0</v>
      </c>
      <c r="K42" s="57">
        <f>'додаток 3'!K64</f>
        <v>0</v>
      </c>
      <c r="L42" s="91">
        <f>'додаток 3'!L64</f>
        <v>200000</v>
      </c>
      <c r="M42" s="91">
        <f>'додаток 3'!M64</f>
        <v>200000</v>
      </c>
      <c r="N42" s="56">
        <f t="shared" si="10"/>
        <v>200000</v>
      </c>
      <c r="O42" s="95">
        <f t="shared" si="1"/>
        <v>200000</v>
      </c>
    </row>
    <row r="43" spans="1:15" ht="32.25" customHeight="1">
      <c r="A43" s="116" t="s">
        <v>80</v>
      </c>
      <c r="B43" s="127" t="s">
        <v>81</v>
      </c>
      <c r="C43" s="57">
        <f t="shared" si="6"/>
        <v>1328580</v>
      </c>
      <c r="D43" s="58">
        <f>D44+D45+D46+D47</f>
        <v>1328580</v>
      </c>
      <c r="E43" s="58">
        <f aca="true" t="shared" si="14" ref="E43:M43">E44+E45+E46+E47</f>
        <v>0</v>
      </c>
      <c r="F43" s="58">
        <f t="shared" si="14"/>
        <v>0</v>
      </c>
      <c r="G43" s="58">
        <f t="shared" si="14"/>
        <v>0</v>
      </c>
      <c r="H43" s="58">
        <f t="shared" si="14"/>
        <v>0</v>
      </c>
      <c r="I43" s="58">
        <f t="shared" si="14"/>
        <v>0</v>
      </c>
      <c r="J43" s="58">
        <f t="shared" si="14"/>
        <v>0</v>
      </c>
      <c r="K43" s="58">
        <f t="shared" si="14"/>
        <v>0</v>
      </c>
      <c r="L43" s="58">
        <f t="shared" si="14"/>
        <v>0</v>
      </c>
      <c r="M43" s="58">
        <f t="shared" si="14"/>
        <v>0</v>
      </c>
      <c r="N43" s="56">
        <f t="shared" si="10"/>
        <v>1328580</v>
      </c>
      <c r="O43" s="95">
        <f t="shared" si="1"/>
        <v>1328580</v>
      </c>
    </row>
    <row r="44" spans="1:15" ht="46.5" customHeight="1">
      <c r="A44" s="116" t="s">
        <v>68</v>
      </c>
      <c r="B44" s="115" t="s">
        <v>82</v>
      </c>
      <c r="C44" s="57">
        <f t="shared" si="6"/>
        <v>60000</v>
      </c>
      <c r="D44" s="58">
        <f>'додаток 3'!D22</f>
        <v>60000</v>
      </c>
      <c r="E44" s="58">
        <f>'додаток 3'!E22</f>
        <v>0</v>
      </c>
      <c r="F44" s="58">
        <f>'додаток 3'!F22</f>
        <v>0</v>
      </c>
      <c r="G44" s="58">
        <f>'додаток 3'!G22</f>
        <v>0</v>
      </c>
      <c r="H44" s="58">
        <f>'додаток 3'!H22</f>
        <v>0</v>
      </c>
      <c r="I44" s="58">
        <f>'додаток 3'!I22</f>
        <v>0</v>
      </c>
      <c r="J44" s="58">
        <f>'додаток 3'!J22</f>
        <v>0</v>
      </c>
      <c r="K44" s="58">
        <f>'додаток 3'!K22</f>
        <v>0</v>
      </c>
      <c r="L44" s="58">
        <f>'додаток 3'!L22</f>
        <v>0</v>
      </c>
      <c r="M44" s="58">
        <f>'додаток 3'!M22</f>
        <v>0</v>
      </c>
      <c r="N44" s="56">
        <f t="shared" si="10"/>
        <v>60000</v>
      </c>
      <c r="O44" s="95">
        <f t="shared" si="1"/>
        <v>60000</v>
      </c>
    </row>
    <row r="45" spans="1:15" ht="46.5" customHeight="1">
      <c r="A45" s="116"/>
      <c r="B45" s="128" t="s">
        <v>108</v>
      </c>
      <c r="C45" s="57">
        <f t="shared" si="6"/>
        <v>8580</v>
      </c>
      <c r="D45" s="58">
        <f>'додаток 3'!D59</f>
        <v>8580</v>
      </c>
      <c r="E45" s="58">
        <f>'додаток 3'!E59</f>
        <v>0</v>
      </c>
      <c r="F45" s="58">
        <f>'додаток 3'!F59</f>
        <v>0</v>
      </c>
      <c r="G45" s="58">
        <f>'додаток 3'!G59</f>
        <v>0</v>
      </c>
      <c r="H45" s="58">
        <f>'додаток 3'!H59</f>
        <v>0</v>
      </c>
      <c r="I45" s="58">
        <f>'додаток 3'!I59</f>
        <v>0</v>
      </c>
      <c r="J45" s="58">
        <f>'додаток 3'!J59</f>
        <v>0</v>
      </c>
      <c r="K45" s="58">
        <f>'додаток 3'!K59</f>
        <v>0</v>
      </c>
      <c r="L45" s="58">
        <f>'додаток 3'!L59</f>
        <v>0</v>
      </c>
      <c r="M45" s="58">
        <f>'додаток 3'!M59</f>
        <v>0</v>
      </c>
      <c r="N45" s="56">
        <f t="shared" si="10"/>
        <v>8580</v>
      </c>
      <c r="O45" s="95">
        <f t="shared" si="1"/>
        <v>8580</v>
      </c>
    </row>
    <row r="46" spans="1:15" ht="63" customHeight="1">
      <c r="A46" s="116"/>
      <c r="B46" s="109" t="s">
        <v>93</v>
      </c>
      <c r="C46" s="57">
        <f t="shared" si="6"/>
        <v>1100000</v>
      </c>
      <c r="D46" s="58">
        <f>'додаток 3'!D67</f>
        <v>1100000</v>
      </c>
      <c r="E46" s="58"/>
      <c r="F46" s="58"/>
      <c r="G46" s="58"/>
      <c r="H46" s="58"/>
      <c r="I46" s="58"/>
      <c r="J46" s="58"/>
      <c r="K46" s="58"/>
      <c r="L46" s="58"/>
      <c r="M46" s="58"/>
      <c r="N46" s="56">
        <f t="shared" si="10"/>
        <v>1100000</v>
      </c>
      <c r="O46" s="95">
        <f t="shared" si="1"/>
        <v>1100000</v>
      </c>
    </row>
    <row r="47" spans="1:15" ht="46.5" customHeight="1">
      <c r="A47" s="116"/>
      <c r="B47" s="124" t="s">
        <v>113</v>
      </c>
      <c r="C47" s="57">
        <f t="shared" si="6"/>
        <v>160000</v>
      </c>
      <c r="D47" s="58">
        <f>'додаток 3'!D78</f>
        <v>160000</v>
      </c>
      <c r="E47" s="58">
        <f>'додаток 3'!E78</f>
        <v>0</v>
      </c>
      <c r="F47" s="58">
        <f>'додаток 3'!F78</f>
        <v>0</v>
      </c>
      <c r="G47" s="58">
        <f>'додаток 3'!G78</f>
        <v>0</v>
      </c>
      <c r="H47" s="58">
        <f>'додаток 3'!H78</f>
        <v>0</v>
      </c>
      <c r="I47" s="58">
        <f>'додаток 3'!I78</f>
        <v>0</v>
      </c>
      <c r="J47" s="58">
        <f>'додаток 3'!J78</f>
        <v>0</v>
      </c>
      <c r="K47" s="58">
        <f>'додаток 3'!K78</f>
        <v>0</v>
      </c>
      <c r="L47" s="58">
        <f>'додаток 3'!L78</f>
        <v>0</v>
      </c>
      <c r="M47" s="58">
        <f>'додаток 3'!M78</f>
        <v>0</v>
      </c>
      <c r="N47" s="56">
        <f t="shared" si="10"/>
        <v>160000</v>
      </c>
      <c r="O47" s="95">
        <f t="shared" si="1"/>
        <v>160000</v>
      </c>
    </row>
    <row r="48" spans="1:15" s="34" customFormat="1" ht="47.25">
      <c r="A48" s="105">
        <v>210000</v>
      </c>
      <c r="B48" s="106" t="s">
        <v>45</v>
      </c>
      <c r="C48" s="62">
        <f aca="true" t="shared" si="15" ref="C48:C58">D48+G48</f>
        <v>80000</v>
      </c>
      <c r="D48" s="64">
        <f>SUM(D49:D49)</f>
        <v>80000</v>
      </c>
      <c r="E48" s="64">
        <f>SUM(E49:E49)</f>
        <v>0</v>
      </c>
      <c r="F48" s="64">
        <f>SUM(F49:F49)</f>
        <v>0</v>
      </c>
      <c r="G48" s="64">
        <f>SUM(G49:G49)</f>
        <v>0</v>
      </c>
      <c r="H48" s="62">
        <f>SUM(I48,L48)</f>
        <v>0</v>
      </c>
      <c r="I48" s="64">
        <f>SUM(I49:I49)</f>
        <v>0</v>
      </c>
      <c r="J48" s="64">
        <f>SUM(J49:J49)</f>
        <v>0</v>
      </c>
      <c r="K48" s="64">
        <f>SUM(K49:K49)</f>
        <v>0</v>
      </c>
      <c r="L48" s="64">
        <f>SUM(L49:L49)</f>
        <v>0</v>
      </c>
      <c r="M48" s="64">
        <f>SUM(M49:M49)</f>
        <v>0</v>
      </c>
      <c r="N48" s="63">
        <f>H48+C48</f>
        <v>80000</v>
      </c>
      <c r="O48" s="95">
        <f t="shared" si="1"/>
        <v>80000</v>
      </c>
    </row>
    <row r="49" spans="1:15" ht="46.5" customHeight="1">
      <c r="A49" s="108" t="s">
        <v>107</v>
      </c>
      <c r="B49" s="128" t="s">
        <v>109</v>
      </c>
      <c r="C49" s="57">
        <f t="shared" si="15"/>
        <v>80000</v>
      </c>
      <c r="D49" s="58">
        <f>D50</f>
        <v>80000</v>
      </c>
      <c r="E49" s="58">
        <f aca="true" t="shared" si="16" ref="E49:M49">E50</f>
        <v>0</v>
      </c>
      <c r="F49" s="58">
        <f t="shared" si="16"/>
        <v>0</v>
      </c>
      <c r="G49" s="58">
        <f t="shared" si="16"/>
        <v>0</v>
      </c>
      <c r="H49" s="58">
        <f t="shared" si="16"/>
        <v>0</v>
      </c>
      <c r="I49" s="58">
        <f t="shared" si="16"/>
        <v>0</v>
      </c>
      <c r="J49" s="58">
        <f t="shared" si="16"/>
        <v>0</v>
      </c>
      <c r="K49" s="58">
        <f t="shared" si="16"/>
        <v>0</v>
      </c>
      <c r="L49" s="58">
        <f t="shared" si="16"/>
        <v>0</v>
      </c>
      <c r="M49" s="58">
        <f t="shared" si="16"/>
        <v>0</v>
      </c>
      <c r="N49" s="56">
        <f>H49+C49</f>
        <v>80000</v>
      </c>
      <c r="O49" s="95">
        <f t="shared" si="1"/>
        <v>80000</v>
      </c>
    </row>
    <row r="50" spans="1:15" ht="78.75" customHeight="1">
      <c r="A50" s="108" t="s">
        <v>68</v>
      </c>
      <c r="B50" s="129" t="s">
        <v>110</v>
      </c>
      <c r="C50" s="57">
        <f t="shared" si="15"/>
        <v>80000</v>
      </c>
      <c r="D50" s="58">
        <f>'додаток 3'!D61</f>
        <v>80000</v>
      </c>
      <c r="E50" s="58">
        <f>'додаток 3'!E61</f>
        <v>0</v>
      </c>
      <c r="F50" s="58">
        <f>'додаток 3'!F61</f>
        <v>0</v>
      </c>
      <c r="G50" s="58">
        <f>'додаток 3'!G61</f>
        <v>0</v>
      </c>
      <c r="H50" s="58">
        <f>'додаток 3'!H61</f>
        <v>0</v>
      </c>
      <c r="I50" s="58">
        <f>'додаток 3'!I61</f>
        <v>0</v>
      </c>
      <c r="J50" s="58">
        <f>'додаток 3'!J61</f>
        <v>0</v>
      </c>
      <c r="K50" s="58">
        <f>'додаток 3'!K61</f>
        <v>0</v>
      </c>
      <c r="L50" s="58">
        <f>'додаток 3'!L61</f>
        <v>0</v>
      </c>
      <c r="M50" s="58">
        <f>'додаток 3'!M61</f>
        <v>0</v>
      </c>
      <c r="N50" s="56">
        <f>H50+C50</f>
        <v>80000</v>
      </c>
      <c r="O50" s="95">
        <f t="shared" si="1"/>
        <v>80000</v>
      </c>
    </row>
    <row r="51" spans="1:15" s="34" customFormat="1" ht="15.75">
      <c r="A51" s="105">
        <v>240000</v>
      </c>
      <c r="B51" s="106" t="s">
        <v>0</v>
      </c>
      <c r="C51" s="62">
        <f>'додаток 3'!C79</f>
        <v>0</v>
      </c>
      <c r="D51" s="62">
        <f>'додаток 3'!D79</f>
        <v>0</v>
      </c>
      <c r="E51" s="62">
        <f>'додаток 3'!E79</f>
        <v>0</v>
      </c>
      <c r="F51" s="62">
        <f>'додаток 3'!F79</f>
        <v>0</v>
      </c>
      <c r="G51" s="62">
        <f>'додаток 3'!G79</f>
        <v>0</v>
      </c>
      <c r="H51" s="62">
        <f>'додаток 3'!H79</f>
        <v>1938600</v>
      </c>
      <c r="I51" s="62">
        <f>'додаток 3'!I79</f>
        <v>0</v>
      </c>
      <c r="J51" s="62">
        <f>'додаток 3'!J79</f>
        <v>0</v>
      </c>
      <c r="K51" s="62">
        <f>'додаток 3'!K79</f>
        <v>0</v>
      </c>
      <c r="L51" s="62">
        <f>'додаток 3'!L79</f>
        <v>0</v>
      </c>
      <c r="M51" s="62">
        <f>'додаток 3'!M79</f>
        <v>0</v>
      </c>
      <c r="N51" s="63">
        <f>H51+C51</f>
        <v>1938600</v>
      </c>
      <c r="O51" s="95">
        <f t="shared" si="1"/>
        <v>1938600</v>
      </c>
    </row>
    <row r="52" spans="1:15" s="34" customFormat="1" ht="31.5">
      <c r="A52" s="105" t="s">
        <v>23</v>
      </c>
      <c r="B52" s="106" t="s">
        <v>1</v>
      </c>
      <c r="C52" s="62">
        <f t="shared" si="15"/>
        <v>3586000</v>
      </c>
      <c r="D52" s="62">
        <f>D53+D55</f>
        <v>205000</v>
      </c>
      <c r="E52" s="62">
        <f aca="true" t="shared" si="17" ref="E52:N52">E53+E55</f>
        <v>18660</v>
      </c>
      <c r="F52" s="62">
        <f t="shared" si="17"/>
        <v>2000</v>
      </c>
      <c r="G52" s="62">
        <f t="shared" si="17"/>
        <v>3381000</v>
      </c>
      <c r="H52" s="62">
        <f t="shared" si="17"/>
        <v>0</v>
      </c>
      <c r="I52" s="62">
        <f t="shared" si="17"/>
        <v>0</v>
      </c>
      <c r="J52" s="62">
        <f t="shared" si="17"/>
        <v>0</v>
      </c>
      <c r="K52" s="62">
        <f t="shared" si="17"/>
        <v>0</v>
      </c>
      <c r="L52" s="62">
        <f t="shared" si="17"/>
        <v>0</v>
      </c>
      <c r="M52" s="62">
        <f t="shared" si="17"/>
        <v>0</v>
      </c>
      <c r="N52" s="63">
        <f t="shared" si="17"/>
        <v>3586000</v>
      </c>
      <c r="O52" s="95">
        <f t="shared" si="1"/>
        <v>3586000</v>
      </c>
    </row>
    <row r="53" spans="1:15" ht="63">
      <c r="A53" s="108" t="s">
        <v>76</v>
      </c>
      <c r="B53" s="130" t="s">
        <v>77</v>
      </c>
      <c r="C53" s="57">
        <f t="shared" si="15"/>
        <v>3381000</v>
      </c>
      <c r="D53" s="57">
        <f>'додаток 3'!D72</f>
        <v>0</v>
      </c>
      <c r="E53" s="57">
        <f>'додаток 3'!E72</f>
        <v>0</v>
      </c>
      <c r="F53" s="57">
        <f>'додаток 3'!F72</f>
        <v>0</v>
      </c>
      <c r="G53" s="91">
        <f>'додаток 3'!G72</f>
        <v>3381000</v>
      </c>
      <c r="H53" s="57">
        <f>'додаток 3'!H72</f>
        <v>0</v>
      </c>
      <c r="I53" s="57">
        <f>'додаток 3'!I72</f>
        <v>0</v>
      </c>
      <c r="J53" s="57">
        <f>'додаток 3'!J72</f>
        <v>0</v>
      </c>
      <c r="K53" s="57">
        <f>'додаток 3'!K72</f>
        <v>0</v>
      </c>
      <c r="L53" s="57">
        <f>'додаток 3'!L72</f>
        <v>0</v>
      </c>
      <c r="M53" s="57">
        <f>'додаток 3'!M72</f>
        <v>0</v>
      </c>
      <c r="N53" s="56">
        <f aca="true" t="shared" si="18" ref="N53:N63">H53+C53</f>
        <v>3381000</v>
      </c>
      <c r="O53" s="95">
        <f t="shared" si="1"/>
        <v>3381000</v>
      </c>
    </row>
    <row r="54" spans="1:15" ht="31.5">
      <c r="A54" s="108" t="s">
        <v>68</v>
      </c>
      <c r="B54" s="130" t="s">
        <v>97</v>
      </c>
      <c r="C54" s="57">
        <f t="shared" si="15"/>
        <v>1437000</v>
      </c>
      <c r="D54" s="57">
        <f>'додаток 3'!D73</f>
        <v>0</v>
      </c>
      <c r="E54" s="57">
        <f>'додаток 3'!E73</f>
        <v>0</v>
      </c>
      <c r="F54" s="57">
        <f>'додаток 3'!F73</f>
        <v>0</v>
      </c>
      <c r="G54" s="91">
        <f>'додаток 3'!G73</f>
        <v>1437000</v>
      </c>
      <c r="H54" s="57">
        <f>'додаток 3'!H73</f>
        <v>0</v>
      </c>
      <c r="I54" s="57">
        <f>'додаток 3'!I73</f>
        <v>0</v>
      </c>
      <c r="J54" s="57">
        <f>'додаток 3'!J73</f>
        <v>0</v>
      </c>
      <c r="K54" s="57">
        <f>'додаток 3'!K73</f>
        <v>0</v>
      </c>
      <c r="L54" s="57">
        <f>'додаток 3'!L73</f>
        <v>0</v>
      </c>
      <c r="M54" s="57">
        <f>'додаток 3'!M73</f>
        <v>0</v>
      </c>
      <c r="N54" s="56">
        <f t="shared" si="18"/>
        <v>1437000</v>
      </c>
      <c r="O54" s="95">
        <f t="shared" si="1"/>
        <v>1437000</v>
      </c>
    </row>
    <row r="55" spans="1:15" ht="15.75">
      <c r="A55" s="131" t="s">
        <v>6</v>
      </c>
      <c r="B55" s="132" t="s">
        <v>25</v>
      </c>
      <c r="C55" s="57">
        <f t="shared" si="15"/>
        <v>205000</v>
      </c>
      <c r="D55" s="91">
        <f>D56+D57+D58</f>
        <v>205000</v>
      </c>
      <c r="E55" s="91">
        <f aca="true" t="shared" si="19" ref="E55:M55">E56+E57+E58</f>
        <v>18660</v>
      </c>
      <c r="F55" s="91">
        <f t="shared" si="19"/>
        <v>2000</v>
      </c>
      <c r="G55" s="91">
        <f t="shared" si="19"/>
        <v>0</v>
      </c>
      <c r="H55" s="91">
        <f t="shared" si="19"/>
        <v>0</v>
      </c>
      <c r="I55" s="91">
        <f t="shared" si="19"/>
        <v>0</v>
      </c>
      <c r="J55" s="91">
        <f t="shared" si="19"/>
        <v>0</v>
      </c>
      <c r="K55" s="91">
        <f t="shared" si="19"/>
        <v>0</v>
      </c>
      <c r="L55" s="91">
        <f t="shared" si="19"/>
        <v>0</v>
      </c>
      <c r="M55" s="91">
        <f t="shared" si="19"/>
        <v>0</v>
      </c>
      <c r="N55" s="56">
        <f t="shared" si="18"/>
        <v>205000</v>
      </c>
      <c r="O55" s="95">
        <f t="shared" si="1"/>
        <v>205000</v>
      </c>
    </row>
    <row r="56" spans="1:15" ht="60">
      <c r="A56" s="118"/>
      <c r="B56" s="123" t="s">
        <v>158</v>
      </c>
      <c r="C56" s="57">
        <f t="shared" si="15"/>
        <v>150000</v>
      </c>
      <c r="D56" s="55">
        <f>'додаток 3'!D49</f>
        <v>150000</v>
      </c>
      <c r="E56" s="55">
        <f>'додаток 3'!E49</f>
        <v>0</v>
      </c>
      <c r="F56" s="55">
        <f>'додаток 3'!F49</f>
        <v>0</v>
      </c>
      <c r="G56" s="55">
        <f>'додаток 3'!G49</f>
        <v>0</v>
      </c>
      <c r="H56" s="55">
        <f>'додаток 3'!H49</f>
        <v>0</v>
      </c>
      <c r="I56" s="55">
        <f>'додаток 3'!I49</f>
        <v>0</v>
      </c>
      <c r="J56" s="55">
        <f>'додаток 3'!J49</f>
        <v>0</v>
      </c>
      <c r="K56" s="55">
        <f>'додаток 3'!K49</f>
        <v>0</v>
      </c>
      <c r="L56" s="55">
        <f>'додаток 3'!L49</f>
        <v>0</v>
      </c>
      <c r="M56" s="55">
        <f>'додаток 3'!M49</f>
        <v>0</v>
      </c>
      <c r="N56" s="56">
        <f t="shared" si="18"/>
        <v>150000</v>
      </c>
      <c r="O56" s="95">
        <f t="shared" si="1"/>
        <v>150000</v>
      </c>
    </row>
    <row r="57" spans="1:15" ht="82.5" customHeight="1">
      <c r="A57" s="118"/>
      <c r="B57" s="115" t="s">
        <v>130</v>
      </c>
      <c r="C57" s="57">
        <f t="shared" si="15"/>
        <v>20000</v>
      </c>
      <c r="D57" s="55">
        <f>'додаток 3'!D19</f>
        <v>20000</v>
      </c>
      <c r="E57" s="55">
        <f>'додаток 3'!E19</f>
        <v>0</v>
      </c>
      <c r="F57" s="55">
        <f>'додаток 3'!F19</f>
        <v>0</v>
      </c>
      <c r="G57" s="55">
        <f>'додаток 3'!G19</f>
        <v>0</v>
      </c>
      <c r="H57" s="55">
        <f>'додаток 3'!H19</f>
        <v>0</v>
      </c>
      <c r="I57" s="55">
        <f>'додаток 3'!I19</f>
        <v>0</v>
      </c>
      <c r="J57" s="55">
        <f>'додаток 3'!J19</f>
        <v>0</v>
      </c>
      <c r="K57" s="55">
        <f>'додаток 3'!K19</f>
        <v>0</v>
      </c>
      <c r="L57" s="55">
        <f>'додаток 3'!L19</f>
        <v>0</v>
      </c>
      <c r="M57" s="55">
        <f>'додаток 3'!M19</f>
        <v>0</v>
      </c>
      <c r="N57" s="56">
        <f t="shared" si="18"/>
        <v>20000</v>
      </c>
      <c r="O57" s="95">
        <f t="shared" si="1"/>
        <v>20000</v>
      </c>
    </row>
    <row r="58" spans="1:15" ht="47.25" customHeight="1">
      <c r="A58" s="118"/>
      <c r="B58" s="133" t="s">
        <v>147</v>
      </c>
      <c r="C58" s="57">
        <f t="shared" si="15"/>
        <v>35000</v>
      </c>
      <c r="D58" s="55">
        <f>'додаток 3'!D18</f>
        <v>35000</v>
      </c>
      <c r="E58" s="55">
        <f>'додаток 3'!E18</f>
        <v>18660</v>
      </c>
      <c r="F58" s="55">
        <f>'додаток 3'!F18</f>
        <v>2000</v>
      </c>
      <c r="G58" s="55">
        <f>'додаток 3'!G18</f>
        <v>0</v>
      </c>
      <c r="H58" s="55">
        <f>'додаток 3'!H18</f>
        <v>0</v>
      </c>
      <c r="I58" s="55">
        <f>'додаток 3'!I18</f>
        <v>0</v>
      </c>
      <c r="J58" s="55">
        <f>'додаток 3'!J18</f>
        <v>0</v>
      </c>
      <c r="K58" s="55">
        <f>'додаток 3'!K18</f>
        <v>0</v>
      </c>
      <c r="L58" s="55">
        <f>'додаток 3'!L18</f>
        <v>0</v>
      </c>
      <c r="M58" s="55">
        <f>'додаток 3'!M18</f>
        <v>0</v>
      </c>
      <c r="N58" s="56">
        <f t="shared" si="18"/>
        <v>35000</v>
      </c>
      <c r="O58" s="95">
        <f t="shared" si="1"/>
        <v>35000</v>
      </c>
    </row>
    <row r="59" spans="1:15" s="45" customFormat="1" ht="18.75">
      <c r="A59" s="105"/>
      <c r="B59" s="106" t="s">
        <v>32</v>
      </c>
      <c r="C59" s="134">
        <f>C12+C14+C23+C29+C32+C35+C48+C51+C52+C13+C28+C22</f>
        <v>6119080</v>
      </c>
      <c r="D59" s="134">
        <f aca="true" t="shared" si="20" ref="D59:N59">D12+D14+D23+D29+D32+D35+D48+D51+D52+D13+D28+D22</f>
        <v>2218080</v>
      </c>
      <c r="E59" s="134">
        <f t="shared" si="20"/>
        <v>18660</v>
      </c>
      <c r="F59" s="134">
        <f t="shared" si="20"/>
        <v>2000</v>
      </c>
      <c r="G59" s="134">
        <f t="shared" si="20"/>
        <v>3901000</v>
      </c>
      <c r="H59" s="134">
        <f t="shared" si="20"/>
        <v>5418100</v>
      </c>
      <c r="I59" s="134">
        <f t="shared" si="20"/>
        <v>0</v>
      </c>
      <c r="J59" s="134">
        <f t="shared" si="20"/>
        <v>0</v>
      </c>
      <c r="K59" s="134">
        <f t="shared" si="20"/>
        <v>0</v>
      </c>
      <c r="L59" s="134">
        <f t="shared" si="20"/>
        <v>3479500</v>
      </c>
      <c r="M59" s="134">
        <f t="shared" si="20"/>
        <v>3479500</v>
      </c>
      <c r="N59" s="181">
        <f t="shared" si="20"/>
        <v>11537180</v>
      </c>
      <c r="O59" s="95">
        <f t="shared" si="1"/>
        <v>11537180</v>
      </c>
    </row>
    <row r="60" spans="1:15" s="34" customFormat="1" ht="18.75">
      <c r="A60" s="105"/>
      <c r="B60" s="106" t="s">
        <v>24</v>
      </c>
      <c r="C60" s="67">
        <f>C61+C64+C62+C63</f>
        <v>153800</v>
      </c>
      <c r="D60" s="67">
        <f aca="true" t="shared" si="21" ref="D60:N60">D61+D64+D62+D63</f>
        <v>-583900</v>
      </c>
      <c r="E60" s="67">
        <f t="shared" si="21"/>
        <v>0</v>
      </c>
      <c r="F60" s="67">
        <f t="shared" si="21"/>
        <v>0</v>
      </c>
      <c r="G60" s="67">
        <f t="shared" si="21"/>
        <v>737700</v>
      </c>
      <c r="H60" s="67">
        <f t="shared" si="21"/>
        <v>0</v>
      </c>
      <c r="I60" s="67">
        <f t="shared" si="21"/>
        <v>246400</v>
      </c>
      <c r="J60" s="67">
        <f t="shared" si="21"/>
        <v>0</v>
      </c>
      <c r="K60" s="67">
        <f t="shared" si="21"/>
        <v>0</v>
      </c>
      <c r="L60" s="67">
        <f t="shared" si="21"/>
        <v>-246400</v>
      </c>
      <c r="M60" s="67">
        <f t="shared" si="21"/>
        <v>0</v>
      </c>
      <c r="N60" s="182">
        <f t="shared" si="21"/>
        <v>153800</v>
      </c>
      <c r="O60" s="95">
        <f t="shared" si="1"/>
        <v>153800</v>
      </c>
    </row>
    <row r="61" spans="1:15" ht="193.5" customHeight="1">
      <c r="A61" s="126" t="s">
        <v>44</v>
      </c>
      <c r="B61" s="135" t="s">
        <v>73</v>
      </c>
      <c r="C61" s="65">
        <f>D61+G61</f>
        <v>0</v>
      </c>
      <c r="D61" s="65">
        <f>'додаток 3'!D85</f>
        <v>0</v>
      </c>
      <c r="E61" s="65">
        <f>'додаток 3'!E85</f>
        <v>0</v>
      </c>
      <c r="F61" s="65">
        <f>'додаток 3'!F85</f>
        <v>0</v>
      </c>
      <c r="G61" s="65">
        <f>'додаток 3'!G85</f>
        <v>0</v>
      </c>
      <c r="H61" s="65">
        <f>'додаток 3'!H85</f>
        <v>0</v>
      </c>
      <c r="I61" s="78">
        <f>'додаток 3'!I85</f>
        <v>246400</v>
      </c>
      <c r="J61" s="78">
        <f>'додаток 3'!J85</f>
        <v>0</v>
      </c>
      <c r="K61" s="78">
        <f>'додаток 3'!K85</f>
        <v>0</v>
      </c>
      <c r="L61" s="78">
        <f>'додаток 3'!L85</f>
        <v>-246400</v>
      </c>
      <c r="M61" s="65">
        <f>'додаток 3'!M85</f>
        <v>0</v>
      </c>
      <c r="N61" s="66">
        <f t="shared" si="18"/>
        <v>0</v>
      </c>
      <c r="O61" s="95">
        <f t="shared" si="1"/>
        <v>0</v>
      </c>
    </row>
    <row r="62" spans="1:15" ht="113.25" customHeight="1">
      <c r="A62" s="108" t="s">
        <v>150</v>
      </c>
      <c r="B62" s="176" t="s">
        <v>149</v>
      </c>
      <c r="C62" s="65">
        <f>D62+G62</f>
        <v>0</v>
      </c>
      <c r="D62" s="78">
        <f>'додаток 3'!D83</f>
        <v>-651700</v>
      </c>
      <c r="E62" s="78">
        <f>'додаток 3'!E83</f>
        <v>0</v>
      </c>
      <c r="F62" s="78">
        <f>'додаток 3'!F83</f>
        <v>0</v>
      </c>
      <c r="G62" s="78">
        <f>'додаток 3'!G83</f>
        <v>651700</v>
      </c>
      <c r="H62" s="65">
        <f>'додаток 3'!H83</f>
        <v>0</v>
      </c>
      <c r="I62" s="65">
        <f>'додаток 3'!I83</f>
        <v>0</v>
      </c>
      <c r="J62" s="65">
        <f>'додаток 3'!J83</f>
        <v>0</v>
      </c>
      <c r="K62" s="65">
        <f>'додаток 3'!K83</f>
        <v>0</v>
      </c>
      <c r="L62" s="65">
        <f>'додаток 3'!L83</f>
        <v>0</v>
      </c>
      <c r="M62" s="65">
        <f>'додаток 3'!M83</f>
        <v>0</v>
      </c>
      <c r="N62" s="66">
        <f t="shared" si="18"/>
        <v>0</v>
      </c>
      <c r="O62" s="95">
        <f t="shared" si="1"/>
        <v>0</v>
      </c>
    </row>
    <row r="63" spans="1:15" ht="78.75" customHeight="1">
      <c r="A63" s="108" t="s">
        <v>154</v>
      </c>
      <c r="B63" s="178" t="s">
        <v>155</v>
      </c>
      <c r="C63" s="65">
        <f>D63+G63</f>
        <v>100000</v>
      </c>
      <c r="D63" s="78">
        <f>'додаток 3'!D87</f>
        <v>14000</v>
      </c>
      <c r="E63" s="78">
        <f>'додаток 3'!E87</f>
        <v>0</v>
      </c>
      <c r="F63" s="78">
        <f>'додаток 3'!F87</f>
        <v>0</v>
      </c>
      <c r="G63" s="78">
        <f>'додаток 3'!G87</f>
        <v>86000</v>
      </c>
      <c r="H63" s="78">
        <f>'додаток 3'!H87</f>
        <v>0</v>
      </c>
      <c r="I63" s="78">
        <f>'додаток 3'!I87</f>
        <v>0</v>
      </c>
      <c r="J63" s="78">
        <f>'додаток 3'!J87</f>
        <v>0</v>
      </c>
      <c r="K63" s="78">
        <f>'додаток 3'!K87</f>
        <v>0</v>
      </c>
      <c r="L63" s="78">
        <f>'додаток 3'!L87</f>
        <v>0</v>
      </c>
      <c r="M63" s="78">
        <f>'додаток 3'!M87</f>
        <v>0</v>
      </c>
      <c r="N63" s="66">
        <f t="shared" si="18"/>
        <v>100000</v>
      </c>
      <c r="O63" s="95">
        <f t="shared" si="1"/>
        <v>100000</v>
      </c>
    </row>
    <row r="64" spans="1:15" ht="96" customHeight="1">
      <c r="A64" s="108" t="s">
        <v>98</v>
      </c>
      <c r="B64" s="136" t="s">
        <v>99</v>
      </c>
      <c r="C64" s="65">
        <f>D64+G64</f>
        <v>53800</v>
      </c>
      <c r="D64" s="78">
        <f>'додаток 3'!D89</f>
        <v>53800</v>
      </c>
      <c r="E64" s="78">
        <f>'додаток 3'!E89</f>
        <v>0</v>
      </c>
      <c r="F64" s="78">
        <f>'додаток 3'!F89</f>
        <v>0</v>
      </c>
      <c r="G64" s="78">
        <f>'додаток 3'!G89</f>
        <v>0</v>
      </c>
      <c r="H64" s="78">
        <f>'додаток 3'!H89</f>
        <v>0</v>
      </c>
      <c r="I64" s="78">
        <f>'додаток 3'!I89</f>
        <v>0</v>
      </c>
      <c r="J64" s="78">
        <f>'додаток 3'!J89</f>
        <v>0</v>
      </c>
      <c r="K64" s="78">
        <f>'додаток 3'!K89</f>
        <v>0</v>
      </c>
      <c r="L64" s="78">
        <f>'додаток 3'!L89</f>
        <v>0</v>
      </c>
      <c r="M64" s="78">
        <f>'додаток 3'!M89</f>
        <v>0</v>
      </c>
      <c r="N64" s="66">
        <f>C64+H64</f>
        <v>53800</v>
      </c>
      <c r="O64" s="95">
        <f t="shared" si="1"/>
        <v>53800</v>
      </c>
    </row>
    <row r="65" spans="1:15" s="33" customFormat="1" ht="18" customHeight="1" thickBot="1">
      <c r="A65" s="137"/>
      <c r="B65" s="138" t="s">
        <v>52</v>
      </c>
      <c r="C65" s="61">
        <f>C59+C60</f>
        <v>6272880</v>
      </c>
      <c r="D65" s="61">
        <f aca="true" t="shared" si="22" ref="D65:N65">D59+D60</f>
        <v>1634180</v>
      </c>
      <c r="E65" s="61">
        <f t="shared" si="22"/>
        <v>18660</v>
      </c>
      <c r="F65" s="61">
        <f t="shared" si="22"/>
        <v>2000</v>
      </c>
      <c r="G65" s="61">
        <f t="shared" si="22"/>
        <v>4638700</v>
      </c>
      <c r="H65" s="61">
        <f t="shared" si="22"/>
        <v>5418100</v>
      </c>
      <c r="I65" s="61">
        <f t="shared" si="22"/>
        <v>246400</v>
      </c>
      <c r="J65" s="61">
        <f t="shared" si="22"/>
        <v>0</v>
      </c>
      <c r="K65" s="61">
        <f t="shared" si="22"/>
        <v>0</v>
      </c>
      <c r="L65" s="61">
        <f t="shared" si="22"/>
        <v>3233100</v>
      </c>
      <c r="M65" s="61">
        <f t="shared" si="22"/>
        <v>3479500</v>
      </c>
      <c r="N65" s="104">
        <f t="shared" si="22"/>
        <v>11690980</v>
      </c>
      <c r="O65" s="95">
        <f t="shared" si="1"/>
        <v>11690980</v>
      </c>
    </row>
    <row r="66" spans="1:15" ht="25.5" customHeight="1">
      <c r="A66" s="11"/>
      <c r="O66" s="95">
        <f t="shared" si="1"/>
        <v>0</v>
      </c>
    </row>
    <row r="67" spans="1:14" ht="22.5" customHeight="1">
      <c r="A67" s="11"/>
      <c r="C67" s="21"/>
      <c r="D67" s="22"/>
      <c r="E67" s="22"/>
      <c r="F67" s="22"/>
      <c r="G67" s="22"/>
      <c r="H67" s="21"/>
      <c r="I67" s="22"/>
      <c r="J67" s="22"/>
      <c r="K67" s="22"/>
      <c r="L67" s="22"/>
      <c r="M67" s="22"/>
      <c r="N67" s="21"/>
    </row>
    <row r="68" spans="1:14" ht="24" customHeight="1">
      <c r="A68" s="11"/>
      <c r="B68" s="186" t="s">
        <v>26</v>
      </c>
      <c r="C68" s="186"/>
      <c r="D68" s="186"/>
      <c r="E68" s="25"/>
      <c r="F68" s="26"/>
      <c r="G68" s="27"/>
      <c r="H68" s="28"/>
      <c r="I68" s="27"/>
      <c r="J68" s="198" t="s">
        <v>94</v>
      </c>
      <c r="K68" s="198"/>
      <c r="L68" s="22"/>
      <c r="M68" s="22"/>
      <c r="N68" s="48"/>
    </row>
    <row r="69" spans="1:14" ht="15.75">
      <c r="A69" s="11"/>
      <c r="C69" s="21"/>
      <c r="D69" s="22"/>
      <c r="E69" s="22"/>
      <c r="F69" s="22"/>
      <c r="G69" s="22"/>
      <c r="H69" s="21"/>
      <c r="I69" s="22"/>
      <c r="J69" s="22"/>
      <c r="K69" s="22"/>
      <c r="L69" s="22"/>
      <c r="M69" s="22"/>
      <c r="N69" s="21"/>
    </row>
    <row r="70" spans="1:14" ht="15.75">
      <c r="A70" s="11"/>
      <c r="B70" s="97"/>
      <c r="C70" s="23">
        <f>C65-'додаток 3'!C90</f>
        <v>0</v>
      </c>
      <c r="D70" s="7">
        <f>D65-'додаток 3'!D90</f>
        <v>0</v>
      </c>
      <c r="E70" s="7">
        <f>E65-'додаток 3'!E90</f>
        <v>0</v>
      </c>
      <c r="F70" s="7">
        <f>F65-'додаток 3'!F90</f>
        <v>0</v>
      </c>
      <c r="G70" s="7">
        <f>G65-'додаток 3'!G90</f>
        <v>0</v>
      </c>
      <c r="H70" s="10">
        <f>H65-'додаток 3'!H90</f>
        <v>0</v>
      </c>
      <c r="I70" s="7">
        <f>I65-'додаток 3'!I90</f>
        <v>0</v>
      </c>
      <c r="J70" s="7">
        <f>J65-'додаток 3'!J90</f>
        <v>0</v>
      </c>
      <c r="K70" s="7">
        <f>K65-'додаток 3'!K90</f>
        <v>0</v>
      </c>
      <c r="L70" s="7">
        <f>L65-'додаток 3'!L90</f>
        <v>0</v>
      </c>
      <c r="M70" s="7">
        <f>M65-'додаток 3'!M90</f>
        <v>0</v>
      </c>
      <c r="N70" s="10">
        <f>N65-'додаток 3'!N90</f>
        <v>0</v>
      </c>
    </row>
    <row r="71" spans="1:3" ht="15.75">
      <c r="A71" s="11"/>
      <c r="B71" s="98"/>
      <c r="C71" s="23"/>
    </row>
    <row r="72" spans="1:3" ht="15.75">
      <c r="A72" s="11"/>
      <c r="B72" s="98"/>
      <c r="C72" s="23"/>
    </row>
    <row r="73" spans="1:3" ht="15.75">
      <c r="A73" s="11"/>
      <c r="B73" s="98"/>
      <c r="C73" s="23"/>
    </row>
    <row r="74" spans="1:3" ht="15.75">
      <c r="A74" s="11"/>
      <c r="B74" s="98"/>
      <c r="C74" s="23"/>
    </row>
    <row r="75" spans="1:3" ht="15.75">
      <c r="A75" s="11"/>
      <c r="B75" s="98"/>
      <c r="C75" s="23"/>
    </row>
    <row r="76" ht="12.75">
      <c r="A76" s="11"/>
    </row>
    <row r="77" spans="1:13" ht="12.75">
      <c r="A77" s="11"/>
      <c r="C77" s="23"/>
      <c r="H77" s="23"/>
      <c r="M77" s="24"/>
    </row>
    <row r="78" spans="1:3" ht="12.75">
      <c r="A78" s="11"/>
      <c r="C78" s="40"/>
    </row>
    <row r="79" ht="12.75">
      <c r="A79" s="11"/>
    </row>
    <row r="80" spans="1:8" ht="12.75">
      <c r="A80" s="11"/>
      <c r="H80" s="23"/>
    </row>
    <row r="84" ht="12.75">
      <c r="C84" s="23"/>
    </row>
  </sheetData>
  <mergeCells count="18">
    <mergeCell ref="A5:N5"/>
    <mergeCell ref="C8:G8"/>
    <mergeCell ref="N8:N10"/>
    <mergeCell ref="H8:M8"/>
    <mergeCell ref="A8:A10"/>
    <mergeCell ref="J9:K9"/>
    <mergeCell ref="C9:C10"/>
    <mergeCell ref="D9:D10"/>
    <mergeCell ref="G9:G10"/>
    <mergeCell ref="A6:N6"/>
    <mergeCell ref="B68:D68"/>
    <mergeCell ref="B8:B10"/>
    <mergeCell ref="H9:H10"/>
    <mergeCell ref="I9:I10"/>
    <mergeCell ref="L9:L10"/>
    <mergeCell ref="M9:M10"/>
    <mergeCell ref="E9:F9"/>
    <mergeCell ref="J68:K68"/>
  </mergeCells>
  <printOptions horizontalCentered="1"/>
  <pageMargins left="0.984251968503937" right="0.5905511811023623" top="0.5905511811023623" bottom="0.5905511811023623" header="0.2362204724409449" footer="0.1968503937007874"/>
  <pageSetup horizontalDpi="600" verticalDpi="600" orientation="landscape" paperSize="9" scale="54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NPiddubna</cp:lastModifiedBy>
  <cp:lastPrinted>2009-03-31T12:42:20Z</cp:lastPrinted>
  <dcterms:created xsi:type="dcterms:W3CDTF">2001-12-29T15:32:18Z</dcterms:created>
  <dcterms:modified xsi:type="dcterms:W3CDTF">2009-03-31T12:47:33Z</dcterms:modified>
  <cp:category/>
  <cp:version/>
  <cp:contentType/>
  <cp:contentStatus/>
</cp:coreProperties>
</file>