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90" tabRatio="601" activeTab="0"/>
  </bookViews>
  <sheets>
    <sheet name="за 2007р." sheetId="1" r:id="rId1"/>
  </sheets>
  <definedNames>
    <definedName name="_">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68">#REF!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вс">#REF!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'за 2007р.'!$A:$B,'за 2007р.'!$3:$5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_xlnm.Print_Area" localSheetId="0">'за 2007р.'!$A$1:$R$55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<sst xmlns="http://schemas.openxmlformats.org/spreadsheetml/2006/main" count="70" uniqueCount="64">
  <si>
    <t>Поточні видатки:</t>
  </si>
  <si>
    <t>Видатки на товари і послуги</t>
  </si>
  <si>
    <t xml:space="preserve">Оплата праці працівників бюджетних установ </t>
  </si>
  <si>
    <t>Заробітна плата</t>
  </si>
  <si>
    <t>Грошове утримання військовослужбовців</t>
  </si>
  <si>
    <t>Нарахування на заробітну плату</t>
  </si>
  <si>
    <t xml:space="preserve">Придбання предметів постачання і матеріалів,оплата послуг тв інші видатки </t>
  </si>
  <si>
    <t>Предмети, матеріали, обладнання та інвентар</t>
  </si>
  <si>
    <t>Продукти харчування</t>
  </si>
  <si>
    <t xml:space="preserve">М'ягкий інвентар та обмундирування </t>
  </si>
  <si>
    <t>Оплата транспортних послуг на утримання транспортних  засобів</t>
  </si>
  <si>
    <t>Оренда та експлуатаційні послуги</t>
  </si>
  <si>
    <t>Послуги зв'язку</t>
  </si>
  <si>
    <t>Оплата інших послуг та інші видатки</t>
  </si>
  <si>
    <t>Видатки на відрядження</t>
  </si>
  <si>
    <t>Оплата комунальних послуг та енергоносіїв</t>
  </si>
  <si>
    <t xml:space="preserve">Оплата теплопостачання                                                                                                                                     </t>
  </si>
  <si>
    <t>Оплата водопостачання і водовідведення</t>
  </si>
  <si>
    <t>Оплата електроенергії</t>
  </si>
  <si>
    <t>Оплата природного газу</t>
  </si>
  <si>
    <t xml:space="preserve">Оплата інших комунальних послуг </t>
  </si>
  <si>
    <t>Оплата інших   енергоносіїв</t>
  </si>
  <si>
    <t>Дослідження і розробки, державні програми</t>
  </si>
  <si>
    <t>Субсидії і поточні трансферти</t>
  </si>
  <si>
    <t>Субсидії та поточні трансферти підприємствам (установам, організаціям)</t>
  </si>
  <si>
    <t xml:space="preserve">Поточні трансферти населенню </t>
  </si>
  <si>
    <t>Виплата пенсій і допомоги</t>
  </si>
  <si>
    <t>Інші поточні трансферти населенню</t>
  </si>
  <si>
    <t xml:space="preserve">Капітальні видатки 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</si>
  <si>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</si>
  <si>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</si>
  <si>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</si>
  <si>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інших  об'єктів</t>
  </si>
  <si>
    <t>Видатки</t>
  </si>
  <si>
    <t>Капітальне будівництво (придбання)</t>
  </si>
  <si>
    <t>Інше будівництво (придбання)</t>
  </si>
  <si>
    <t>питома вага у загальній сумі видатків</t>
  </si>
  <si>
    <t>Стипендії</t>
  </si>
  <si>
    <t>кек</t>
  </si>
  <si>
    <t>Капітальні трансферти</t>
  </si>
  <si>
    <t>Капітальні трансферти підприємствам ( установам, організаціям)</t>
  </si>
  <si>
    <t>Всього</t>
  </si>
  <si>
    <t>Будівництво (придбання) житла</t>
  </si>
  <si>
    <t>Капітальні трансферти до бюджету розвитку</t>
  </si>
  <si>
    <t>Поточні трансферти органам державного управління інших рівнів</t>
  </si>
  <si>
    <t>Реставрація пам'яток культури, історії та архітектури</t>
  </si>
  <si>
    <t>Медикаменти та перев'язувальні матеріали</t>
  </si>
  <si>
    <t xml:space="preserve">Поточний ремонт обладнання, інвентарю та будівель; </t>
  </si>
  <si>
    <t>Реконструкція та реставрація</t>
  </si>
  <si>
    <r>
      <t>Державне управління</t>
    </r>
    <r>
      <rPr>
        <b/>
        <sz val="11"/>
        <rFont val="Times New Roman"/>
        <family val="1"/>
      </rPr>
      <t>(тис.грн.)</t>
    </r>
  </si>
  <si>
    <r>
      <t xml:space="preserve">Фізична культура                 </t>
    </r>
    <r>
      <rPr>
        <b/>
        <sz val="11"/>
        <rFont val="Times New Roman"/>
        <family val="1"/>
      </rPr>
      <t>(тис.грн.</t>
    </r>
    <r>
      <rPr>
        <b/>
        <sz val="16"/>
        <rFont val="Times New Roman"/>
        <family val="1"/>
      </rPr>
      <t>)</t>
    </r>
  </si>
  <si>
    <r>
      <t>Охорона здоров'я</t>
    </r>
    <r>
      <rPr>
        <b/>
        <sz val="11"/>
        <rFont val="Times New Roman"/>
        <family val="1"/>
      </rPr>
      <t>(тис.грн.)</t>
    </r>
  </si>
  <si>
    <r>
      <t xml:space="preserve">Освіта                                  </t>
    </r>
    <r>
      <rPr>
        <b/>
        <sz val="11"/>
        <rFont val="Times New Roman"/>
        <family val="1"/>
      </rPr>
      <t>(тис.грн.)</t>
    </r>
  </si>
  <si>
    <t>питома вага у загальній сумі видатків(%)</t>
  </si>
  <si>
    <r>
      <t xml:space="preserve">Соціаль-ний захист                        </t>
    </r>
    <r>
      <rPr>
        <b/>
        <sz val="11"/>
        <rFont val="Times New Roman"/>
        <family val="1"/>
      </rPr>
      <t xml:space="preserve"> (тис.грн.)</t>
    </r>
  </si>
  <si>
    <r>
      <t xml:space="preserve">Культу-ра                        </t>
    </r>
    <r>
      <rPr>
        <b/>
        <sz val="11"/>
        <rFont val="Times New Roman"/>
        <family val="1"/>
      </rPr>
      <t>(тис.грн.)</t>
    </r>
  </si>
  <si>
    <t>Окремі заходи по реалізації державних програм не віднесених до заходів розвитку</t>
  </si>
  <si>
    <t>Дослідження і розробки, окремі заходи розвитку по реаліз. держ. програм</t>
  </si>
  <si>
    <r>
      <t xml:space="preserve">Власні видатки      </t>
    </r>
    <r>
      <rPr>
        <b/>
        <sz val="11"/>
        <rFont val="Times New Roman"/>
        <family val="1"/>
      </rPr>
      <t xml:space="preserve"> (тис.грн.)</t>
    </r>
  </si>
  <si>
    <r>
      <t xml:space="preserve">Дані про структуру видатків загального фонду </t>
    </r>
    <r>
      <rPr>
        <b/>
        <i/>
        <sz val="18"/>
        <rFont val="Times New Roman"/>
        <family val="1"/>
      </rPr>
      <t>обласного бюджету</t>
    </r>
    <r>
      <rPr>
        <b/>
        <sz val="16"/>
        <rFont val="Times New Roman"/>
        <family val="1"/>
      </rPr>
      <t xml:space="preserve"> за економічною класифікацією за 2007 рік</t>
    </r>
  </si>
  <si>
    <t>Всього видатків</t>
  </si>
  <si>
    <t>Начальник головного</t>
  </si>
  <si>
    <t xml:space="preserve">фінансового управління                                                                         </t>
  </si>
  <si>
    <t xml:space="preserve">                 Л.Кушнер</t>
  </si>
</sst>
</file>

<file path=xl/styles.xml><?xml version="1.0" encoding="utf-8"?>
<styleSheet xmlns="http://schemas.openxmlformats.org/spreadsheetml/2006/main">
  <numFmts count="6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00000"/>
    <numFmt numFmtId="174" formatCode="0.0"/>
    <numFmt numFmtId="175" formatCode="000"/>
    <numFmt numFmtId="176" formatCode="#,##0.0"/>
    <numFmt numFmtId="177" formatCode="0.000"/>
    <numFmt numFmtId="178" formatCode="00"/>
    <numFmt numFmtId="179" formatCode="#,##0.0\ &quot;грн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"/>
    <numFmt numFmtId="184" formatCode="#,##0\ &quot;грн&quot;;\-#,##0\ &quot;грн&quot;"/>
    <numFmt numFmtId="185" formatCode="#,##0\ &quot;грн&quot;;[Red]\-#,##0\ &quot;грн&quot;"/>
    <numFmt numFmtId="186" formatCode="#,##0.00\ &quot;грн&quot;;\-#,##0.00\ &quot;грн&quot;"/>
    <numFmt numFmtId="187" formatCode="#,##0.00\ &quot;грн&quot;;[Red]\-#,##0.00\ &quot;грн&quot;"/>
    <numFmt numFmtId="188" formatCode="_-* #,##0\ &quot;грн&quot;_-;\-* #,##0\ &quot;грн&quot;_-;_-* &quot;-&quot;\ &quot;грн&quot;_-;_-@_-"/>
    <numFmt numFmtId="189" formatCode="_-* #,##0\ _г_р_н_-;\-* #,##0\ _г_р_н_-;_-* &quot;-&quot;\ _г_р_н_-;_-@_-"/>
    <numFmt numFmtId="190" formatCode="_-* #,##0.00\ &quot;грн&quot;_-;\-* #,##0.00\ &quot;грн&quot;_-;_-* &quot;-&quot;??\ &quot;грн&quot;_-;_-@_-"/>
    <numFmt numFmtId="191" formatCode="_-* #,##0.00\ _г_р_н_-;\-* #,##0.00\ _г_р_н_-;_-* &quot;-&quot;??\ _г_р_н_-;_-@_-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#,##0\ &quot;к.&quot;;\-#,##0\ &quot;к.&quot;"/>
    <numFmt numFmtId="201" formatCode="#,##0\ &quot;к.&quot;;[Red]\-#,##0\ &quot;к.&quot;"/>
    <numFmt numFmtId="202" formatCode="#,##0.00\ &quot;к.&quot;;\-#,##0.00\ &quot;к.&quot;"/>
    <numFmt numFmtId="203" formatCode="#,##0.00\ &quot;к.&quot;;[Red]\-#,##0.00\ &quot;к.&quot;"/>
    <numFmt numFmtId="204" formatCode="_-* #,##0\ &quot;к.&quot;_-;\-* #,##0\ &quot;к.&quot;_-;_-* &quot;-&quot;\ &quot;к.&quot;_-;_-@_-"/>
    <numFmt numFmtId="205" formatCode="_-* #,##0\ _к_._-;\-* #,##0\ _к_._-;_-* &quot;-&quot;\ _к_._-;_-@_-"/>
    <numFmt numFmtId="206" formatCode="_-* #,##0.00\ &quot;к.&quot;_-;\-* #,##0.00\ &quot;к.&quot;_-;_-* &quot;-&quot;??\ &quot;к.&quot;_-;_-@_-"/>
    <numFmt numFmtId="207" formatCode="_-* #,##0.00\ _к_._-;\-* #,##0.00\ _к_._-;_-* &quot;-&quot;??\ _к_._-;_-@_-"/>
    <numFmt numFmtId="208" formatCode="0000"/>
    <numFmt numFmtId="209" formatCode="#,##0.000"/>
    <numFmt numFmtId="210" formatCode="0.0000"/>
    <numFmt numFmtId="211" formatCode="&quot;IR£&quot;#,##0;\-&quot;IR£&quot;#,##0"/>
    <numFmt numFmtId="212" formatCode="&quot;IR£&quot;#,##0;[Red]\-&quot;IR£&quot;#,##0"/>
    <numFmt numFmtId="213" formatCode="&quot;IR£&quot;#,##0.00;\-&quot;IR£&quot;#,##0.00"/>
    <numFmt numFmtId="214" formatCode="&quot;IR£&quot;#,##0.00;[Red]\-&quot;IR£&quot;#,##0.00"/>
    <numFmt numFmtId="215" formatCode="_-&quot;IR£&quot;* #,##0_-;\-&quot;IR£&quot;* #,##0_-;_-&quot;IR£&quot;* &quot;-&quot;_-;_-@_-"/>
    <numFmt numFmtId="216" formatCode="_-* #,##0_-;\-* #,##0_-;_-* &quot;-&quot;_-;_-@_-"/>
    <numFmt numFmtId="217" formatCode="_-&quot;IR£&quot;* #,##0.00_-;\-&quot;IR£&quot;* #,##0.00_-;_-&quot;IR£&quot;* &quot;-&quot;??_-;_-@_-"/>
    <numFmt numFmtId="218" formatCode="_-* #,##0.00_-;\-* #,##0.00_-;_-* &quot;-&quot;??_-;_-@_-"/>
    <numFmt numFmtId="219" formatCode="#,##0\ _г_р_н_."/>
    <numFmt numFmtId="220" formatCode="0.00000000"/>
    <numFmt numFmtId="221" formatCode="0.0000000"/>
    <numFmt numFmtId="222" formatCode="0.000000"/>
    <numFmt numFmtId="223" formatCode="0.0000000000"/>
    <numFmt numFmtId="224" formatCode="0.000000000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u val="single"/>
      <sz val="6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18" applyFont="1" applyProtection="1">
      <alignment/>
      <protection/>
    </xf>
    <xf numFmtId="0" fontId="11" fillId="0" borderId="0" xfId="18" applyFont="1" applyFill="1" applyProtection="1">
      <alignment/>
      <protection/>
    </xf>
    <xf numFmtId="0" fontId="11" fillId="0" borderId="0" xfId="18" applyFont="1" applyProtection="1">
      <alignment/>
      <protection/>
    </xf>
    <xf numFmtId="0" fontId="12" fillId="0" borderId="0" xfId="0" applyFont="1" applyAlignment="1" applyProtection="1">
      <alignment/>
      <protection/>
    </xf>
    <xf numFmtId="174" fontId="11" fillId="0" borderId="0" xfId="18" applyNumberFormat="1" applyFont="1" applyProtection="1">
      <alignment/>
      <protection/>
    </xf>
    <xf numFmtId="0" fontId="10" fillId="0" borderId="0" xfId="18" applyFont="1" applyProtection="1">
      <alignment/>
      <protection/>
    </xf>
    <xf numFmtId="176" fontId="10" fillId="0" borderId="1" xfId="18" applyNumberFormat="1" applyFont="1" applyBorder="1" applyProtection="1">
      <alignment/>
      <protection/>
    </xf>
    <xf numFmtId="176" fontId="10" fillId="0" borderId="2" xfId="18" applyNumberFormat="1" applyFont="1" applyBorder="1" applyProtection="1">
      <alignment/>
      <protection/>
    </xf>
    <xf numFmtId="176" fontId="11" fillId="0" borderId="3" xfId="0" applyNumberFormat="1" applyFont="1" applyBorder="1" applyAlignment="1" applyProtection="1">
      <alignment/>
      <protection/>
    </xf>
    <xf numFmtId="176" fontId="11" fillId="0" borderId="4" xfId="0" applyNumberFormat="1" applyFont="1" applyBorder="1" applyAlignment="1" applyProtection="1">
      <alignment/>
      <protection/>
    </xf>
    <xf numFmtId="176" fontId="11" fillId="0" borderId="5" xfId="0" applyNumberFormat="1" applyFont="1" applyBorder="1" applyAlignment="1" applyProtection="1">
      <alignment/>
      <protection/>
    </xf>
    <xf numFmtId="0" fontId="15" fillId="0" borderId="0" xfId="18" applyFont="1" applyProtection="1">
      <alignment/>
      <protection/>
    </xf>
    <xf numFmtId="0" fontId="11" fillId="0" borderId="6" xfId="18" applyFont="1" applyBorder="1" applyProtection="1">
      <alignment/>
      <protection/>
    </xf>
    <xf numFmtId="174" fontId="11" fillId="0" borderId="4" xfId="18" applyNumberFormat="1" applyFont="1" applyBorder="1" applyProtection="1">
      <alignment/>
      <protection/>
    </xf>
    <xf numFmtId="174" fontId="11" fillId="0" borderId="7" xfId="18" applyNumberFormat="1" applyFont="1" applyBorder="1" applyProtection="1">
      <alignment/>
      <protection/>
    </xf>
    <xf numFmtId="176" fontId="11" fillId="0" borderId="8" xfId="0" applyNumberFormat="1" applyFont="1" applyBorder="1" applyAlignment="1" applyProtection="1">
      <alignment/>
      <protection/>
    </xf>
    <xf numFmtId="176" fontId="11" fillId="0" borderId="6" xfId="0" applyNumberFormat="1" applyFont="1" applyBorder="1" applyAlignment="1" applyProtection="1">
      <alignment/>
      <protection/>
    </xf>
    <xf numFmtId="176" fontId="11" fillId="0" borderId="9" xfId="0" applyNumberFormat="1" applyFont="1" applyBorder="1" applyAlignment="1" applyProtection="1">
      <alignment/>
      <protection/>
    </xf>
    <xf numFmtId="174" fontId="11" fillId="0" borderId="6" xfId="18" applyNumberFormat="1" applyFont="1" applyBorder="1" applyProtection="1">
      <alignment/>
      <protection/>
    </xf>
    <xf numFmtId="174" fontId="11" fillId="0" borderId="10" xfId="18" applyNumberFormat="1" applyFont="1" applyBorder="1" applyProtection="1">
      <alignment/>
      <protection/>
    </xf>
    <xf numFmtId="2" fontId="11" fillId="0" borderId="11" xfId="18" applyNumberFormat="1" applyFont="1" applyBorder="1" applyProtection="1">
      <alignment/>
      <protection/>
    </xf>
    <xf numFmtId="0" fontId="11" fillId="0" borderId="0" xfId="18" applyFont="1" applyBorder="1" applyProtection="1">
      <alignment/>
      <protection/>
    </xf>
    <xf numFmtId="0" fontId="7" fillId="0" borderId="0" xfId="18" applyFont="1" applyAlignment="1" applyProtection="1">
      <alignment vertical="center" wrapText="1"/>
      <protection/>
    </xf>
    <xf numFmtId="0" fontId="14" fillId="0" borderId="12" xfId="18" applyFont="1" applyBorder="1" applyAlignment="1" applyProtection="1">
      <alignment horizontal="center" wrapText="1"/>
      <protection/>
    </xf>
    <xf numFmtId="0" fontId="13" fillId="0" borderId="13" xfId="18" applyFont="1" applyBorder="1" applyAlignment="1" applyProtection="1">
      <alignment horizontal="left" wrapText="1"/>
      <protection/>
    </xf>
    <xf numFmtId="0" fontId="17" fillId="0" borderId="13" xfId="18" applyFont="1" applyBorder="1" applyAlignment="1" applyProtection="1">
      <alignment wrapText="1"/>
      <protection/>
    </xf>
    <xf numFmtId="0" fontId="17" fillId="2" borderId="13" xfId="18" applyFont="1" applyFill="1" applyBorder="1" applyAlignment="1" applyProtection="1">
      <alignment horizontal="left" wrapText="1"/>
      <protection/>
    </xf>
    <xf numFmtId="0" fontId="13" fillId="0" borderId="13" xfId="18" applyFont="1" applyBorder="1" applyAlignment="1" applyProtection="1">
      <alignment vertical="top" wrapText="1"/>
      <protection/>
    </xf>
    <xf numFmtId="0" fontId="13" fillId="0" borderId="13" xfId="18" applyFont="1" applyBorder="1" applyAlignment="1" applyProtection="1">
      <alignment wrapText="1"/>
      <protection/>
    </xf>
    <xf numFmtId="0" fontId="17" fillId="2" borderId="14" xfId="18" applyFont="1" applyFill="1" applyBorder="1" applyAlignment="1" applyProtection="1">
      <alignment horizontal="left" wrapText="1"/>
      <protection/>
    </xf>
    <xf numFmtId="0" fontId="13" fillId="0" borderId="13" xfId="18" applyFont="1" applyBorder="1" applyProtection="1">
      <alignment/>
      <protection/>
    </xf>
    <xf numFmtId="0" fontId="13" fillId="0" borderId="15" xfId="18" applyFont="1" applyBorder="1" applyProtection="1">
      <alignment/>
      <protection/>
    </xf>
    <xf numFmtId="0" fontId="13" fillId="0" borderId="15" xfId="18" applyFont="1" applyBorder="1" applyAlignment="1" applyProtection="1">
      <alignment horizontal="center"/>
      <protection/>
    </xf>
    <xf numFmtId="0" fontId="13" fillId="0" borderId="10" xfId="18" applyFont="1" applyBorder="1" applyProtection="1">
      <alignment/>
      <protection/>
    </xf>
    <xf numFmtId="0" fontId="13" fillId="0" borderId="16" xfId="18" applyFont="1" applyBorder="1" applyProtection="1">
      <alignment/>
      <protection/>
    </xf>
    <xf numFmtId="0" fontId="13" fillId="0" borderId="7" xfId="18" applyFont="1" applyBorder="1" applyProtection="1">
      <alignment/>
      <protection/>
    </xf>
    <xf numFmtId="0" fontId="13" fillId="0" borderId="17" xfId="18" applyFont="1" applyBorder="1" applyProtection="1">
      <alignment/>
      <protection/>
    </xf>
    <xf numFmtId="174" fontId="13" fillId="0" borderId="16" xfId="18" applyNumberFormat="1" applyFont="1" applyBorder="1" applyProtection="1">
      <alignment/>
      <protection/>
    </xf>
    <xf numFmtId="0" fontId="8" fillId="0" borderId="18" xfId="18" applyFont="1" applyBorder="1" applyProtection="1">
      <alignment/>
      <protection/>
    </xf>
    <xf numFmtId="0" fontId="8" fillId="0" borderId="12" xfId="18" applyFont="1" applyFill="1" applyBorder="1" applyAlignment="1" applyProtection="1">
      <alignment horizontal="center"/>
      <protection/>
    </xf>
    <xf numFmtId="0" fontId="8" fillId="0" borderId="13" xfId="18" applyFont="1" applyFill="1" applyBorder="1" applyAlignment="1" applyProtection="1">
      <alignment horizontal="center"/>
      <protection/>
    </xf>
    <xf numFmtId="0" fontId="9" fillId="0" borderId="13" xfId="18" applyFont="1" applyFill="1" applyBorder="1" applyAlignment="1" applyProtection="1">
      <alignment horizontal="center"/>
      <protection/>
    </xf>
    <xf numFmtId="0" fontId="9" fillId="0" borderId="14" xfId="18" applyFont="1" applyFill="1" applyBorder="1" applyAlignment="1" applyProtection="1">
      <alignment horizontal="center"/>
      <protection/>
    </xf>
    <xf numFmtId="0" fontId="9" fillId="0" borderId="13" xfId="18" applyFont="1" applyBorder="1" applyAlignment="1" applyProtection="1">
      <alignment horizontal="center"/>
      <protection/>
    </xf>
    <xf numFmtId="0" fontId="7" fillId="0" borderId="0" xfId="18" applyFont="1" applyBorder="1" applyAlignment="1" applyProtection="1">
      <alignment vertical="center" wrapText="1"/>
      <protection/>
    </xf>
    <xf numFmtId="0" fontId="14" fillId="0" borderId="0" xfId="18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16" fillId="0" borderId="14" xfId="18" applyFont="1" applyBorder="1" applyAlignment="1" applyProtection="1">
      <alignment horizontal="left" wrapText="1"/>
      <protection/>
    </xf>
    <xf numFmtId="0" fontId="8" fillId="0" borderId="14" xfId="18" applyFont="1" applyFill="1" applyBorder="1" applyAlignment="1" applyProtection="1">
      <alignment horizontal="center"/>
      <protection/>
    </xf>
    <xf numFmtId="0" fontId="17" fillId="0" borderId="12" xfId="18" applyFont="1" applyBorder="1" applyAlignment="1" applyProtection="1">
      <alignment wrapText="1"/>
      <protection/>
    </xf>
    <xf numFmtId="0" fontId="9" fillId="0" borderId="12" xfId="18" applyFont="1" applyFill="1" applyBorder="1" applyAlignment="1" applyProtection="1">
      <alignment horizontal="center"/>
      <protection/>
    </xf>
    <xf numFmtId="0" fontId="14" fillId="0" borderId="18" xfId="18" applyFont="1" applyBorder="1" applyAlignment="1" applyProtection="1">
      <alignment horizontal="left" wrapText="1"/>
      <protection/>
    </xf>
    <xf numFmtId="0" fontId="8" fillId="0" borderId="18" xfId="18" applyFont="1" applyFill="1" applyBorder="1" applyAlignment="1" applyProtection="1">
      <alignment horizontal="center"/>
      <protection/>
    </xf>
    <xf numFmtId="0" fontId="13" fillId="0" borderId="14" xfId="18" applyFont="1" applyBorder="1" applyAlignment="1" applyProtection="1">
      <alignment horizontal="left" wrapText="1"/>
      <protection/>
    </xf>
    <xf numFmtId="0" fontId="17" fillId="2" borderId="12" xfId="18" applyFont="1" applyFill="1" applyBorder="1" applyAlignment="1" applyProtection="1">
      <alignment horizontal="left" wrapText="1"/>
      <protection/>
    </xf>
    <xf numFmtId="0" fontId="13" fillId="0" borderId="12" xfId="18" applyFont="1" applyBorder="1" applyAlignment="1" applyProtection="1">
      <alignment horizontal="left" wrapText="1"/>
      <protection/>
    </xf>
    <xf numFmtId="0" fontId="16" fillId="0" borderId="18" xfId="18" applyFont="1" applyBorder="1" applyAlignment="1" applyProtection="1">
      <alignment horizontal="left" wrapText="1"/>
      <protection/>
    </xf>
    <xf numFmtId="0" fontId="16" fillId="0" borderId="12" xfId="18" applyFont="1" applyBorder="1" applyAlignment="1" applyProtection="1">
      <alignment horizontal="left" wrapText="1"/>
      <protection/>
    </xf>
    <xf numFmtId="0" fontId="14" fillId="0" borderId="18" xfId="18" applyFont="1" applyBorder="1" applyAlignment="1" applyProtection="1">
      <alignment horizontal="center" wrapText="1"/>
      <protection/>
    </xf>
    <xf numFmtId="0" fontId="11" fillId="0" borderId="19" xfId="18" applyFont="1" applyBorder="1" applyProtection="1">
      <alignment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17" fillId="0" borderId="20" xfId="18" applyFont="1" applyBorder="1" applyAlignment="1" applyProtection="1">
      <alignment horizontal="left" wrapText="1"/>
      <protection/>
    </xf>
    <xf numFmtId="0" fontId="17" fillId="0" borderId="13" xfId="18" applyFont="1" applyBorder="1" applyAlignment="1" applyProtection="1">
      <alignment horizontal="left" wrapText="1"/>
      <protection/>
    </xf>
    <xf numFmtId="0" fontId="8" fillId="0" borderId="13" xfId="18" applyFont="1" applyBorder="1" applyAlignment="1" applyProtection="1">
      <alignment horizontal="center"/>
      <protection/>
    </xf>
    <xf numFmtId="176" fontId="20" fillId="2" borderId="21" xfId="0" applyNumberFormat="1" applyFont="1" applyFill="1" applyBorder="1" applyAlignment="1" applyProtection="1">
      <alignment horizontal="right"/>
      <protection/>
    </xf>
    <xf numFmtId="176" fontId="20" fillId="2" borderId="22" xfId="0" applyNumberFormat="1" applyFont="1" applyFill="1" applyBorder="1" applyAlignment="1" applyProtection="1">
      <alignment horizontal="right"/>
      <protection/>
    </xf>
    <xf numFmtId="176" fontId="21" fillId="0" borderId="1" xfId="18" applyNumberFormat="1" applyFont="1" applyBorder="1" applyProtection="1">
      <alignment/>
      <protection/>
    </xf>
    <xf numFmtId="176" fontId="21" fillId="0" borderId="2" xfId="18" applyNumberFormat="1" applyFont="1" applyBorder="1" applyProtection="1">
      <alignment/>
      <protection/>
    </xf>
    <xf numFmtId="176" fontId="21" fillId="0" borderId="23" xfId="18" applyNumberFormat="1" applyFont="1" applyBorder="1" applyProtection="1">
      <alignment/>
      <protection/>
    </xf>
    <xf numFmtId="176" fontId="21" fillId="0" borderId="23" xfId="18" applyNumberFormat="1" applyFont="1" applyFill="1" applyBorder="1" applyAlignment="1" applyProtection="1">
      <alignment horizontal="right"/>
      <protection/>
    </xf>
    <xf numFmtId="176" fontId="21" fillId="0" borderId="1" xfId="0" applyNumberFormat="1" applyFont="1" applyBorder="1" applyAlignment="1" applyProtection="1">
      <alignment/>
      <protection/>
    </xf>
    <xf numFmtId="176" fontId="21" fillId="0" borderId="2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>
      <alignment/>
      <protection/>
    </xf>
    <xf numFmtId="176" fontId="22" fillId="0" borderId="24" xfId="18" applyNumberFormat="1" applyFont="1" applyFill="1" applyBorder="1" applyAlignment="1" applyProtection="1">
      <alignment horizontal="right"/>
      <protection/>
    </xf>
    <xf numFmtId="176" fontId="22" fillId="0" borderId="25" xfId="0" applyNumberFormat="1" applyFont="1" applyBorder="1" applyAlignment="1" applyProtection="1">
      <alignment/>
      <protection/>
    </xf>
    <xf numFmtId="176" fontId="22" fillId="0" borderId="26" xfId="0" applyNumberFormat="1" applyFont="1" applyBorder="1" applyAlignment="1" applyProtection="1">
      <alignment/>
      <protection/>
    </xf>
    <xf numFmtId="176" fontId="22" fillId="0" borderId="27" xfId="0" applyNumberFormat="1" applyFont="1" applyBorder="1" applyAlignment="1" applyProtection="1">
      <alignment/>
      <protection/>
    </xf>
    <xf numFmtId="176" fontId="21" fillId="0" borderId="27" xfId="0" applyNumberFormat="1" applyFont="1" applyBorder="1" applyAlignment="1" applyProtection="1">
      <alignment/>
      <protection/>
    </xf>
    <xf numFmtId="176" fontId="21" fillId="0" borderId="26" xfId="0" applyNumberFormat="1" applyFont="1" applyBorder="1" applyAlignment="1" applyProtection="1">
      <alignment/>
      <protection/>
    </xf>
    <xf numFmtId="176" fontId="21" fillId="0" borderId="21" xfId="18" applyNumberFormat="1" applyFont="1" applyFill="1" applyBorder="1" applyAlignment="1" applyProtection="1">
      <alignment horizontal="right"/>
      <protection/>
    </xf>
    <xf numFmtId="174" fontId="22" fillId="0" borderId="0" xfId="0" applyNumberFormat="1" applyFont="1" applyAlignment="1">
      <alignment/>
    </xf>
    <xf numFmtId="176" fontId="23" fillId="2" borderId="28" xfId="0" applyNumberFormat="1" applyFont="1" applyFill="1" applyBorder="1" applyAlignment="1" applyProtection="1">
      <alignment horizontal="right"/>
      <protection/>
    </xf>
    <xf numFmtId="174" fontId="22" fillId="0" borderId="29" xfId="0" applyNumberFormat="1" applyFont="1" applyBorder="1" applyAlignment="1">
      <alignment/>
    </xf>
    <xf numFmtId="176" fontId="22" fillId="0" borderId="29" xfId="0" applyNumberFormat="1" applyFont="1" applyBorder="1" applyAlignment="1" applyProtection="1">
      <alignment/>
      <protection/>
    </xf>
    <xf numFmtId="176" fontId="22" fillId="0" borderId="3" xfId="0" applyNumberFormat="1" applyFont="1" applyBorder="1" applyAlignment="1" applyProtection="1">
      <alignment/>
      <protection/>
    </xf>
    <xf numFmtId="176" fontId="21" fillId="0" borderId="30" xfId="0" applyNumberFormat="1" applyFont="1" applyBorder="1" applyAlignment="1">
      <alignment/>
    </xf>
    <xf numFmtId="176" fontId="21" fillId="0" borderId="3" xfId="0" applyNumberFormat="1" applyFont="1" applyBorder="1" applyAlignment="1" applyProtection="1">
      <alignment/>
      <protection/>
    </xf>
    <xf numFmtId="174" fontId="22" fillId="0" borderId="6" xfId="18" applyNumberFormat="1" applyFont="1" applyFill="1" applyBorder="1" applyAlignment="1" applyProtection="1">
      <alignment horizontal="right"/>
      <protection/>
    </xf>
    <xf numFmtId="176" fontId="23" fillId="2" borderId="11" xfId="0" applyNumberFormat="1" applyFont="1" applyFill="1" applyBorder="1" applyAlignment="1" applyProtection="1">
      <alignment horizontal="right"/>
      <protection/>
    </xf>
    <xf numFmtId="174" fontId="22" fillId="0" borderId="31" xfId="0" applyNumberFormat="1" applyFont="1" applyBorder="1" applyAlignment="1">
      <alignment/>
    </xf>
    <xf numFmtId="176" fontId="22" fillId="0" borderId="31" xfId="0" applyNumberFormat="1" applyFont="1" applyBorder="1" applyAlignment="1" applyProtection="1">
      <alignment/>
      <protection/>
    </xf>
    <xf numFmtId="174" fontId="22" fillId="0" borderId="31" xfId="0" applyNumberFormat="1" applyFont="1" applyBorder="1" applyAlignment="1" applyProtection="1">
      <alignment/>
      <protection/>
    </xf>
    <xf numFmtId="176" fontId="22" fillId="0" borderId="4" xfId="0" applyNumberFormat="1" applyFont="1" applyBorder="1" applyAlignment="1" applyProtection="1">
      <alignment/>
      <protection/>
    </xf>
    <xf numFmtId="174" fontId="22" fillId="0" borderId="32" xfId="0" applyNumberFormat="1" applyFont="1" applyBorder="1" applyAlignment="1" applyProtection="1">
      <alignment/>
      <protection/>
    </xf>
    <xf numFmtId="176" fontId="21" fillId="0" borderId="32" xfId="0" applyNumberFormat="1" applyFont="1" applyBorder="1" applyAlignment="1">
      <alignment/>
    </xf>
    <xf numFmtId="176" fontId="21" fillId="0" borderId="4" xfId="0" applyNumberFormat="1" applyFont="1" applyBorder="1" applyAlignment="1" applyProtection="1">
      <alignment/>
      <protection/>
    </xf>
    <xf numFmtId="176" fontId="23" fillId="2" borderId="33" xfId="0" applyNumberFormat="1" applyFont="1" applyFill="1" applyBorder="1" applyAlignment="1" applyProtection="1">
      <alignment horizontal="right"/>
      <protection/>
    </xf>
    <xf numFmtId="174" fontId="22" fillId="0" borderId="34" xfId="0" applyNumberFormat="1" applyFont="1" applyBorder="1" applyAlignment="1">
      <alignment/>
    </xf>
    <xf numFmtId="176" fontId="22" fillId="0" borderId="34" xfId="0" applyNumberFormat="1" applyFont="1" applyBorder="1" applyAlignment="1" applyProtection="1">
      <alignment/>
      <protection/>
    </xf>
    <xf numFmtId="176" fontId="22" fillId="0" borderId="5" xfId="0" applyNumberFormat="1" applyFont="1" applyBorder="1" applyAlignment="1" applyProtection="1">
      <alignment/>
      <protection/>
    </xf>
    <xf numFmtId="176" fontId="21" fillId="0" borderId="0" xfId="0" applyNumberFormat="1" applyFont="1" applyAlignment="1">
      <alignment/>
    </xf>
    <xf numFmtId="176" fontId="21" fillId="0" borderId="5" xfId="0" applyNumberFormat="1" applyFont="1" applyBorder="1" applyAlignment="1" applyProtection="1">
      <alignment/>
      <protection/>
    </xf>
    <xf numFmtId="174" fontId="21" fillId="0" borderId="21" xfId="18" applyNumberFormat="1" applyFont="1" applyFill="1" applyBorder="1" applyAlignment="1" applyProtection="1">
      <alignment horizontal="right"/>
      <protection/>
    </xf>
    <xf numFmtId="174" fontId="21" fillId="0" borderId="1" xfId="0" applyNumberFormat="1" applyFont="1" applyBorder="1" applyAlignment="1" applyProtection="1">
      <alignment/>
      <protection/>
    </xf>
    <xf numFmtId="174" fontId="21" fillId="0" borderId="23" xfId="0" applyNumberFormat="1" applyFont="1" applyBorder="1" applyAlignment="1" applyProtection="1">
      <alignment/>
      <protection/>
    </xf>
    <xf numFmtId="174" fontId="22" fillId="0" borderId="30" xfId="0" applyNumberFormat="1" applyFont="1" applyBorder="1" applyAlignment="1">
      <alignment/>
    </xf>
    <xf numFmtId="174" fontId="22" fillId="0" borderId="32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4" fontId="22" fillId="0" borderId="9" xfId="18" applyNumberFormat="1" applyFont="1" applyFill="1" applyBorder="1" applyAlignment="1" applyProtection="1">
      <alignment horizontal="right"/>
      <protection/>
    </xf>
    <xf numFmtId="174" fontId="22" fillId="0" borderId="34" xfId="0" applyNumberFormat="1" applyFont="1" applyBorder="1" applyAlignment="1" applyProtection="1">
      <alignment/>
      <protection/>
    </xf>
    <xf numFmtId="174" fontId="22" fillId="0" borderId="35" xfId="0" applyNumberFormat="1" applyFont="1" applyBorder="1" applyAlignment="1" applyProtection="1">
      <alignment/>
      <protection/>
    </xf>
    <xf numFmtId="176" fontId="21" fillId="0" borderId="35" xfId="0" applyNumberFormat="1" applyFont="1" applyBorder="1" applyAlignment="1" applyProtection="1">
      <alignment/>
      <protection/>
    </xf>
    <xf numFmtId="174" fontId="22" fillId="0" borderId="8" xfId="18" applyNumberFormat="1" applyFont="1" applyFill="1" applyBorder="1" applyAlignment="1" applyProtection="1">
      <alignment horizontal="right"/>
      <protection/>
    </xf>
    <xf numFmtId="174" fontId="22" fillId="0" borderId="29" xfId="0" applyNumberFormat="1" applyFont="1" applyBorder="1" applyAlignment="1" applyProtection="1">
      <alignment/>
      <protection/>
    </xf>
    <xf numFmtId="176" fontId="21" fillId="0" borderId="32" xfId="0" applyNumberFormat="1" applyFont="1" applyBorder="1" applyAlignment="1" applyProtection="1">
      <alignment/>
      <protection/>
    </xf>
    <xf numFmtId="174" fontId="22" fillId="0" borderId="6" xfId="18" applyNumberFormat="1" applyFont="1" applyBorder="1" applyProtection="1">
      <alignment/>
      <protection/>
    </xf>
    <xf numFmtId="0" fontId="22" fillId="0" borderId="31" xfId="18" applyFont="1" applyBorder="1" applyProtection="1">
      <alignment/>
      <protection/>
    </xf>
    <xf numFmtId="174" fontId="22" fillId="0" borderId="31" xfId="18" applyNumberFormat="1" applyFont="1" applyBorder="1" applyProtection="1">
      <alignment/>
      <protection/>
    </xf>
    <xf numFmtId="0" fontId="22" fillId="0" borderId="4" xfId="18" applyFont="1" applyBorder="1" applyProtection="1">
      <alignment/>
      <protection/>
    </xf>
    <xf numFmtId="174" fontId="21" fillId="0" borderId="4" xfId="18" applyNumberFormat="1" applyFont="1" applyBorder="1" applyProtection="1">
      <alignment/>
      <protection/>
    </xf>
    <xf numFmtId="174" fontId="22" fillId="0" borderId="4" xfId="18" applyNumberFormat="1" applyFont="1" applyBorder="1" applyProtection="1">
      <alignment/>
      <protection/>
    </xf>
    <xf numFmtId="174" fontId="22" fillId="0" borderId="32" xfId="18" applyNumberFormat="1" applyFont="1" applyBorder="1" applyProtection="1">
      <alignment/>
      <protection/>
    </xf>
    <xf numFmtId="176" fontId="23" fillId="2" borderId="1" xfId="0" applyNumberFormat="1" applyFont="1" applyFill="1" applyBorder="1" applyAlignment="1" applyProtection="1">
      <alignment horizontal="right"/>
      <protection/>
    </xf>
    <xf numFmtId="174" fontId="21" fillId="0" borderId="7" xfId="18" applyNumberFormat="1" applyFont="1" applyBorder="1" applyProtection="1">
      <alignment/>
      <protection/>
    </xf>
    <xf numFmtId="0" fontId="14" fillId="0" borderId="13" xfId="18" applyFont="1" applyBorder="1" applyAlignment="1" applyProtection="1">
      <alignment horizontal="left" wrapText="1"/>
      <protection/>
    </xf>
    <xf numFmtId="2" fontId="21" fillId="0" borderId="17" xfId="18" applyNumberFormat="1" applyFont="1" applyBorder="1" applyProtection="1">
      <alignment/>
      <protection/>
    </xf>
    <xf numFmtId="0" fontId="11" fillId="0" borderId="0" xfId="18" applyFont="1" applyAlignment="1" applyProtection="1">
      <alignment horizontal="center"/>
      <protection/>
    </xf>
    <xf numFmtId="49" fontId="8" fillId="0" borderId="36" xfId="18" applyNumberFormat="1" applyFont="1" applyBorder="1" applyAlignment="1" applyProtection="1">
      <alignment horizontal="center" vertical="center" wrapText="1"/>
      <protection/>
    </xf>
    <xf numFmtId="49" fontId="8" fillId="0" borderId="31" xfId="18" applyNumberFormat="1" applyFont="1" applyBorder="1" applyAlignment="1" applyProtection="1">
      <alignment horizontal="center" vertical="center" wrapText="1"/>
      <protection/>
    </xf>
    <xf numFmtId="49" fontId="8" fillId="0" borderId="34" xfId="18" applyNumberFormat="1" applyFont="1" applyBorder="1" applyAlignment="1" applyProtection="1">
      <alignment horizontal="center" vertical="center" wrapText="1"/>
      <protection/>
    </xf>
    <xf numFmtId="49" fontId="18" fillId="0" borderId="37" xfId="18" applyNumberFormat="1" applyFont="1" applyBorder="1" applyAlignment="1" applyProtection="1">
      <alignment horizontal="center" vertical="center" wrapText="1"/>
      <protection/>
    </xf>
    <xf numFmtId="49" fontId="18" fillId="0" borderId="13" xfId="18" applyNumberFormat="1" applyFont="1" applyBorder="1" applyAlignment="1" applyProtection="1">
      <alignment horizontal="center" vertical="center" wrapText="1"/>
      <protection/>
    </xf>
    <xf numFmtId="49" fontId="18" fillId="0" borderId="14" xfId="18" applyNumberFormat="1" applyFont="1" applyBorder="1" applyAlignment="1" applyProtection="1">
      <alignment horizontal="center" vertical="center" wrapText="1"/>
      <protection/>
    </xf>
    <xf numFmtId="49" fontId="7" fillId="0" borderId="38" xfId="18" applyNumberFormat="1" applyFont="1" applyBorder="1" applyAlignment="1" applyProtection="1">
      <alignment horizontal="center" vertical="center" wrapText="1"/>
      <protection/>
    </xf>
    <xf numFmtId="49" fontId="7" fillId="0" borderId="6" xfId="18" applyNumberFormat="1" applyFont="1" applyBorder="1" applyAlignment="1" applyProtection="1">
      <alignment horizontal="center" vertical="center" wrapText="1"/>
      <protection/>
    </xf>
    <xf numFmtId="49" fontId="7" fillId="0" borderId="9" xfId="18" applyNumberFormat="1" applyFont="1" applyBorder="1" applyAlignment="1" applyProtection="1">
      <alignment horizontal="center" vertical="center" wrapText="1"/>
      <protection/>
    </xf>
    <xf numFmtId="49" fontId="10" fillId="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10" fillId="2" borderId="13" xfId="0" applyNumberFormat="1" applyFont="1" applyFill="1" applyBorder="1" applyAlignment="1" applyProtection="1">
      <alignment horizontal="center" vertical="center" textRotation="90" wrapText="1"/>
      <protection/>
    </xf>
    <xf numFmtId="49" fontId="10" fillId="2" borderId="14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39" xfId="18" applyNumberFormat="1" applyFont="1" applyBorder="1" applyAlignment="1" applyProtection="1">
      <alignment horizontal="center" vertical="center" wrapText="1"/>
      <protection/>
    </xf>
    <xf numFmtId="49" fontId="10" fillId="0" borderId="25" xfId="18" applyNumberFormat="1" applyFont="1" applyBorder="1" applyAlignment="1" applyProtection="1">
      <alignment horizontal="center" vertical="center" wrapText="1"/>
      <protection/>
    </xf>
    <xf numFmtId="49" fontId="10" fillId="0" borderId="40" xfId="18" applyNumberFormat="1" applyFont="1" applyBorder="1" applyAlignment="1" applyProtection="1">
      <alignment horizontal="center" vertical="center" wrapText="1"/>
      <protection/>
    </xf>
    <xf numFmtId="49" fontId="7" fillId="0" borderId="36" xfId="18" applyNumberFormat="1" applyFont="1" applyBorder="1" applyAlignment="1" applyProtection="1">
      <alignment horizontal="center" vertical="center" wrapText="1"/>
      <protection/>
    </xf>
    <xf numFmtId="49" fontId="7" fillId="0" borderId="31" xfId="18" applyNumberFormat="1" applyFont="1" applyBorder="1" applyAlignment="1" applyProtection="1">
      <alignment horizontal="center" vertical="center" wrapText="1"/>
      <protection/>
    </xf>
    <xf numFmtId="49" fontId="7" fillId="0" borderId="34" xfId="18" applyNumberFormat="1" applyFont="1" applyBorder="1" applyAlignment="1" applyProtection="1">
      <alignment horizontal="center" vertical="center" wrapText="1"/>
      <protection/>
    </xf>
    <xf numFmtId="49" fontId="10" fillId="0" borderId="41" xfId="18" applyNumberFormat="1" applyFont="1" applyBorder="1" applyAlignment="1" applyProtection="1">
      <alignment horizontal="center" vertical="center" wrapText="1"/>
      <protection/>
    </xf>
    <xf numFmtId="49" fontId="10" fillId="0" borderId="26" xfId="18" applyNumberFormat="1" applyFont="1" applyBorder="1" applyAlignment="1" applyProtection="1">
      <alignment horizontal="center" vertical="center" wrapText="1"/>
      <protection/>
    </xf>
    <xf numFmtId="49" fontId="10" fillId="0" borderId="42" xfId="18" applyNumberFormat="1" applyFont="1" applyBorder="1" applyAlignment="1" applyProtection="1">
      <alignment horizontal="center" vertical="center" wrapText="1"/>
      <protection/>
    </xf>
    <xf numFmtId="0" fontId="7" fillId="0" borderId="0" xfId="18" applyFont="1" applyBorder="1" applyAlignment="1" applyProtection="1">
      <alignment horizontal="center" vertical="center" wrapText="1"/>
      <protection/>
    </xf>
    <xf numFmtId="0" fontId="7" fillId="0" borderId="43" xfId="18" applyFont="1" applyBorder="1" applyAlignment="1" applyProtection="1">
      <alignment horizontal="center" vertical="center" wrapText="1"/>
      <protection/>
    </xf>
    <xf numFmtId="49" fontId="7" fillId="0" borderId="44" xfId="18" applyNumberFormat="1" applyFont="1" applyBorder="1" applyAlignment="1" applyProtection="1">
      <alignment horizontal="center" vertical="center" wrapText="1"/>
      <protection/>
    </xf>
    <xf numFmtId="49" fontId="7" fillId="0" borderId="32" xfId="18" applyNumberFormat="1" applyFont="1" applyBorder="1" applyAlignment="1" applyProtection="1">
      <alignment horizontal="center" vertical="center" wrapText="1"/>
      <protection/>
    </xf>
    <xf numFmtId="49" fontId="7" fillId="0" borderId="35" xfId="18" applyNumberFormat="1" applyFont="1" applyBorder="1" applyAlignment="1" applyProtection="1">
      <alignment horizontal="center" vertical="center" wrapText="1"/>
      <protection/>
    </xf>
    <xf numFmtId="49" fontId="8" fillId="0" borderId="45" xfId="18" applyNumberFormat="1" applyFont="1" applyBorder="1" applyAlignment="1" applyProtection="1">
      <alignment horizontal="center" wrapText="1"/>
      <protection/>
    </xf>
    <xf numFmtId="49" fontId="8" fillId="0" borderId="4" xfId="18" applyNumberFormat="1" applyFont="1" applyBorder="1" applyAlignment="1" applyProtection="1">
      <alignment horizontal="center" wrapText="1"/>
      <protection/>
    </xf>
    <xf numFmtId="49" fontId="8" fillId="0" borderId="5" xfId="18" applyNumberFormat="1" applyFont="1" applyBorder="1" applyAlignment="1" applyProtection="1">
      <alignment horizontal="center" wrapText="1"/>
      <protection/>
    </xf>
    <xf numFmtId="49" fontId="7" fillId="0" borderId="46" xfId="18" applyNumberFormat="1" applyFont="1" applyBorder="1" applyAlignment="1" applyProtection="1">
      <alignment horizontal="center" vertical="center" wrapText="1"/>
      <protection/>
    </xf>
    <xf numFmtId="49" fontId="7" fillId="0" borderId="27" xfId="18" applyNumberFormat="1" applyFont="1" applyBorder="1" applyAlignment="1" applyProtection="1">
      <alignment horizontal="center" vertical="center" wrapText="1"/>
      <protection/>
    </xf>
    <xf numFmtId="49" fontId="7" fillId="0" borderId="47" xfId="18" applyNumberFormat="1" applyFont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ZV1PIV98" xfId="18"/>
    <cellStyle name="Followed Hyperlink" xfId="19"/>
    <cellStyle name="Percent" xfId="20"/>
    <cellStyle name="Тысячи [0]_Розподіл (2)" xfId="21"/>
    <cellStyle name="Тысячи_Розподіл (2)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/>
  <dimension ref="A1:U241"/>
  <sheetViews>
    <sheetView showGridLines="0" showZeros="0" tabSelected="1" zoomScale="75" zoomScaleNormal="75" workbookViewId="0" topLeftCell="A1">
      <pane xSplit="2" ySplit="5" topLeftCell="K6" activePane="bottomRight" state="frozen"/>
      <selection pane="topLeft" activeCell="A2" sqref="A2"/>
      <selection pane="topRight" activeCell="C2" sqref="C2"/>
      <selection pane="bottomLeft" activeCell="A9" sqref="A9"/>
      <selection pane="bottomRight" activeCell="A33" sqref="A33"/>
    </sheetView>
  </sheetViews>
  <sheetFormatPr defaultColWidth="9.00390625" defaultRowHeight="12.75"/>
  <cols>
    <col min="1" max="1" width="50.125" style="3" customWidth="1"/>
    <col min="2" max="2" width="11.00390625" style="3" customWidth="1"/>
    <col min="3" max="3" width="16.75390625" style="3" customWidth="1"/>
    <col min="4" max="4" width="16.125" style="3" customWidth="1"/>
    <col min="5" max="5" width="16.25390625" style="3" customWidth="1"/>
    <col min="6" max="6" width="19.625" style="3" customWidth="1"/>
    <col min="7" max="7" width="15.75390625" style="3" customWidth="1"/>
    <col min="8" max="9" width="14.75390625" style="3" customWidth="1"/>
    <col min="10" max="10" width="14.125" style="3" customWidth="1"/>
    <col min="11" max="11" width="13.875" style="3" customWidth="1"/>
    <col min="12" max="12" width="14.375" style="3" customWidth="1"/>
    <col min="13" max="13" width="17.25390625" style="3" customWidth="1"/>
    <col min="14" max="14" width="20.875" style="3" customWidth="1"/>
    <col min="15" max="15" width="21.00390625" style="3" customWidth="1"/>
    <col min="16" max="16" width="21.875" style="3" customWidth="1"/>
    <col min="17" max="17" width="20.125" style="3" hidden="1" customWidth="1"/>
    <col min="18" max="18" width="21.75390625" style="3" hidden="1" customWidth="1"/>
    <col min="19" max="16384" width="9.125" style="3" customWidth="1"/>
  </cols>
  <sheetData>
    <row r="1" spans="2:7" s="1" customFormat="1" ht="39" customHeight="1">
      <c r="B1" s="47"/>
      <c r="C1" s="149" t="s">
        <v>59</v>
      </c>
      <c r="D1" s="149"/>
      <c r="E1" s="149"/>
      <c r="F1" s="149"/>
      <c r="G1" s="23"/>
    </row>
    <row r="2" spans="1:8" s="1" customFormat="1" ht="19.5" customHeight="1" thickBot="1">
      <c r="A2" s="46"/>
      <c r="B2" s="46"/>
      <c r="C2" s="150"/>
      <c r="D2" s="150"/>
      <c r="E2" s="150"/>
      <c r="F2" s="150"/>
      <c r="G2" s="45"/>
      <c r="H2" s="12"/>
    </row>
    <row r="3" spans="1:18" s="2" customFormat="1" ht="15.75" customHeight="1">
      <c r="A3" s="131" t="s">
        <v>33</v>
      </c>
      <c r="B3" s="137" t="s">
        <v>38</v>
      </c>
      <c r="C3" s="134" t="s">
        <v>49</v>
      </c>
      <c r="D3" s="140" t="s">
        <v>53</v>
      </c>
      <c r="E3" s="143" t="s">
        <v>52</v>
      </c>
      <c r="F3" s="140" t="s">
        <v>53</v>
      </c>
      <c r="G3" s="143" t="s">
        <v>51</v>
      </c>
      <c r="H3" s="146" t="s">
        <v>53</v>
      </c>
      <c r="I3" s="151" t="s">
        <v>54</v>
      </c>
      <c r="J3" s="140" t="s">
        <v>53</v>
      </c>
      <c r="K3" s="143" t="s">
        <v>55</v>
      </c>
      <c r="L3" s="140" t="s">
        <v>53</v>
      </c>
      <c r="M3" s="143" t="s">
        <v>50</v>
      </c>
      <c r="N3" s="146" t="s">
        <v>53</v>
      </c>
      <c r="O3" s="157" t="s">
        <v>58</v>
      </c>
      <c r="P3" s="146" t="s">
        <v>53</v>
      </c>
      <c r="Q3" s="128" t="s">
        <v>41</v>
      </c>
      <c r="R3" s="154" t="s">
        <v>36</v>
      </c>
    </row>
    <row r="4" spans="1:18" ht="15.75" customHeight="1">
      <c r="A4" s="132"/>
      <c r="B4" s="138"/>
      <c r="C4" s="135"/>
      <c r="D4" s="141"/>
      <c r="E4" s="144"/>
      <c r="F4" s="141"/>
      <c r="G4" s="144"/>
      <c r="H4" s="147"/>
      <c r="I4" s="152"/>
      <c r="J4" s="141"/>
      <c r="K4" s="144"/>
      <c r="L4" s="141"/>
      <c r="M4" s="144"/>
      <c r="N4" s="147"/>
      <c r="O4" s="158"/>
      <c r="P4" s="147"/>
      <c r="Q4" s="129"/>
      <c r="R4" s="155"/>
    </row>
    <row r="5" spans="1:18" ht="34.5" customHeight="1" thickBot="1">
      <c r="A5" s="133"/>
      <c r="B5" s="139"/>
      <c r="C5" s="136"/>
      <c r="D5" s="142"/>
      <c r="E5" s="145"/>
      <c r="F5" s="142"/>
      <c r="G5" s="145"/>
      <c r="H5" s="148"/>
      <c r="I5" s="153"/>
      <c r="J5" s="142"/>
      <c r="K5" s="145"/>
      <c r="L5" s="142"/>
      <c r="M5" s="145"/>
      <c r="N5" s="148"/>
      <c r="O5" s="159"/>
      <c r="P5" s="148"/>
      <c r="Q5" s="130"/>
      <c r="R5" s="156"/>
    </row>
    <row r="6" spans="1:18" s="6" customFormat="1" ht="23.25" customHeight="1" thickBot="1">
      <c r="A6" s="61" t="s">
        <v>60</v>
      </c>
      <c r="B6" s="39"/>
      <c r="C6" s="65">
        <f>C7+C41</f>
        <v>4473.599</v>
      </c>
      <c r="D6" s="66">
        <f>D7+D41+D50</f>
        <v>100.97460679868715</v>
      </c>
      <c r="E6" s="67">
        <f aca="true" t="shared" si="0" ref="E6:K6">E7+E41</f>
        <v>91207.16500000001</v>
      </c>
      <c r="F6" s="67">
        <f t="shared" si="0"/>
        <v>100</v>
      </c>
      <c r="G6" s="67">
        <f t="shared" si="0"/>
        <v>149475.033</v>
      </c>
      <c r="H6" s="68">
        <f t="shared" si="0"/>
        <v>100</v>
      </c>
      <c r="I6" s="69">
        <f>I7+I41</f>
        <v>29177.908000000003</v>
      </c>
      <c r="J6" s="67">
        <f t="shared" si="0"/>
        <v>100</v>
      </c>
      <c r="K6" s="67">
        <f t="shared" si="0"/>
        <v>15433.856</v>
      </c>
      <c r="L6" s="67">
        <f aca="true" t="shared" si="1" ref="L6:R6">L7+L41</f>
        <v>99.99999999999999</v>
      </c>
      <c r="M6" s="67">
        <f t="shared" si="1"/>
        <v>8550.553</v>
      </c>
      <c r="N6" s="68">
        <f t="shared" si="1"/>
        <v>100</v>
      </c>
      <c r="O6" s="69">
        <f>O7+O41</f>
        <v>348815.466</v>
      </c>
      <c r="P6" s="68">
        <f t="shared" si="1"/>
        <v>100</v>
      </c>
      <c r="Q6" s="7" t="e">
        <f>Q7+Q41+0.1</f>
        <v>#REF!</v>
      </c>
      <c r="R6" s="8" t="e">
        <f t="shared" si="1"/>
        <v>#REF!</v>
      </c>
    </row>
    <row r="7" spans="1:18" s="4" customFormat="1" ht="18.75" customHeight="1" thickBot="1">
      <c r="A7" s="24" t="s">
        <v>0</v>
      </c>
      <c r="B7" s="40">
        <v>1000</v>
      </c>
      <c r="C7" s="70">
        <f>C8+C33+C34-5</f>
        <v>3838.9990000000003</v>
      </c>
      <c r="D7" s="66">
        <f>C7/C6*100</f>
        <v>85.81455333837476</v>
      </c>
      <c r="E7" s="71">
        <f>E8+E34</f>
        <v>69433.909</v>
      </c>
      <c r="F7" s="71">
        <f>E7/E6*100</f>
        <v>76.12769128390296</v>
      </c>
      <c r="G7" s="71">
        <f>G8+G34</f>
        <v>145332.896</v>
      </c>
      <c r="H7" s="72">
        <f>G7/G6*100</f>
        <v>97.22887701252422</v>
      </c>
      <c r="I7" s="73">
        <f>I8+I34</f>
        <v>26986.803000000004</v>
      </c>
      <c r="J7" s="71">
        <f>I7/I6*100</f>
        <v>92.49053427682341</v>
      </c>
      <c r="K7" s="71">
        <f>K8+K34</f>
        <v>14663.889</v>
      </c>
      <c r="L7" s="71">
        <f>K7/K6*100</f>
        <v>95.01118191072923</v>
      </c>
      <c r="M7" s="71">
        <f>M8+M34</f>
        <v>7203.763999999999</v>
      </c>
      <c r="N7" s="72">
        <f>M7/M6*100</f>
        <v>84.24910061372638</v>
      </c>
      <c r="O7" s="73">
        <f>O8+O34+0.03</f>
        <v>270979.778</v>
      </c>
      <c r="P7" s="72">
        <f>O7/O6*100</f>
        <v>77.685711905905</v>
      </c>
      <c r="Q7" s="16">
        <f>Q8+Q33+Q34</f>
        <v>63690.50000000001</v>
      </c>
      <c r="R7" s="9" t="e">
        <f>Q7/Q6*100</f>
        <v>#REF!</v>
      </c>
    </row>
    <row r="8" spans="1:18" s="4" customFormat="1" ht="19.5" customHeight="1" thickBot="1">
      <c r="A8" s="48" t="s">
        <v>1</v>
      </c>
      <c r="B8" s="49">
        <v>1100</v>
      </c>
      <c r="C8" s="74">
        <f>C9+C12+C13+C23+C24+C31</f>
        <v>3838.9990000000003</v>
      </c>
      <c r="D8" s="123">
        <f>C8/C6*100</f>
        <v>85.81455333837476</v>
      </c>
      <c r="E8" s="74">
        <f>E9+E12+E13+E23+E24+E31</f>
        <v>68471.094</v>
      </c>
      <c r="F8" s="75">
        <f>E8/E6*100</f>
        <v>75.07205601665176</v>
      </c>
      <c r="G8" s="75">
        <f>G9+G12+G13+G23+G24+G31</f>
        <v>144512.503</v>
      </c>
      <c r="H8" s="76">
        <f>G8/G6*100</f>
        <v>96.68002749328713</v>
      </c>
      <c r="I8" s="77">
        <f>I9+I12+I13+I23+I24+I31</f>
        <v>22153.284000000003</v>
      </c>
      <c r="J8" s="75">
        <f>I8/I6*100</f>
        <v>75.9248538311931</v>
      </c>
      <c r="K8" s="75">
        <f>K9+K12+K13+K23+K24+K31</f>
        <v>8292.499</v>
      </c>
      <c r="L8" s="75">
        <f>K8/K6*100</f>
        <v>53.7292754318817</v>
      </c>
      <c r="M8" s="75">
        <f>M9+M12+M13+M23+M24+M31</f>
        <v>6368.717999999999</v>
      </c>
      <c r="N8" s="76">
        <f>M8/M6*100</f>
        <v>74.48311237881339</v>
      </c>
      <c r="O8" s="78">
        <f>O9+O12+O13+O23+O24+O31</f>
        <v>255819.51499999998</v>
      </c>
      <c r="P8" s="79">
        <f>O8/O6*100</f>
        <v>73.33949894297403</v>
      </c>
      <c r="Q8" s="17">
        <f>Q9+Q12+Q13+Q23+Q24+Q31</f>
        <v>26153.700000000004</v>
      </c>
      <c r="R8" s="10" t="e">
        <f>Q8/Q6*100</f>
        <v>#REF!</v>
      </c>
    </row>
    <row r="9" spans="1:18" s="4" customFormat="1" ht="33.75" customHeight="1" thickBot="1">
      <c r="A9" s="52" t="s">
        <v>2</v>
      </c>
      <c r="B9" s="53">
        <v>1110</v>
      </c>
      <c r="C9" s="80">
        <f>SUM(C10:C11)</f>
        <v>1711.7</v>
      </c>
      <c r="D9" s="66">
        <f>C9/C6*100</f>
        <v>38.26225819524727</v>
      </c>
      <c r="E9" s="71">
        <f>SUM(E10:E11)</f>
        <v>28604.442</v>
      </c>
      <c r="F9" s="71">
        <f>E9/E6*100</f>
        <v>31.362055820943453</v>
      </c>
      <c r="G9" s="71">
        <f>SUM(G10:G11)</f>
        <v>79787.984</v>
      </c>
      <c r="H9" s="72">
        <f>G9/G6*100</f>
        <v>53.37880340190324</v>
      </c>
      <c r="I9" s="73">
        <f>SUM(I10:I11)</f>
        <v>10623.465</v>
      </c>
      <c r="J9" s="71">
        <f>I9/I6*100</f>
        <v>36.40927581237147</v>
      </c>
      <c r="K9" s="71">
        <f>SUM(K10:K11)</f>
        <v>4999.464</v>
      </c>
      <c r="L9" s="71">
        <f>K9/K6*100</f>
        <v>32.392838186387124</v>
      </c>
      <c r="M9" s="71">
        <f>SUM(M10:M11)</f>
        <v>1698.582</v>
      </c>
      <c r="N9" s="72">
        <f>M9/M6*100</f>
        <v>19.865171293599374</v>
      </c>
      <c r="O9" s="73">
        <f>SUM(O10:O11)</f>
        <v>127529.85800000001</v>
      </c>
      <c r="P9" s="72">
        <f>O9/O6*100</f>
        <v>36.560838159624495</v>
      </c>
      <c r="Q9" s="17">
        <f>SUM(Q10:Q11)</f>
        <v>11821.300000000001</v>
      </c>
      <c r="R9" s="10" t="e">
        <f>Q9/Q6*100</f>
        <v>#REF!</v>
      </c>
    </row>
    <row r="10" spans="1:18" s="4" customFormat="1" ht="20.25" customHeight="1">
      <c r="A10" s="50" t="s">
        <v>3</v>
      </c>
      <c r="B10" s="51">
        <v>1111</v>
      </c>
      <c r="C10" s="81">
        <v>1711.7</v>
      </c>
      <c r="D10" s="82">
        <f>C10/C6*100</f>
        <v>38.26225819524727</v>
      </c>
      <c r="E10" s="83">
        <v>28224.604</v>
      </c>
      <c r="F10" s="84">
        <f>E10/E6*100</f>
        <v>30.94559950416176</v>
      </c>
      <c r="G10" s="81">
        <v>79787.984</v>
      </c>
      <c r="H10" s="85">
        <f>G10/G6*100</f>
        <v>53.37880340190324</v>
      </c>
      <c r="I10" s="81">
        <v>10623.465</v>
      </c>
      <c r="J10" s="84">
        <f>I10/I6*100</f>
        <v>36.40927581237147</v>
      </c>
      <c r="K10" s="81">
        <v>4999.464</v>
      </c>
      <c r="L10" s="84">
        <f>K10/K6*100</f>
        <v>32.392838186387124</v>
      </c>
      <c r="M10" s="81">
        <v>1698.582</v>
      </c>
      <c r="N10" s="85">
        <f>M10/M6*100</f>
        <v>19.865171293599374</v>
      </c>
      <c r="O10" s="86">
        <v>127150.02</v>
      </c>
      <c r="P10" s="87">
        <f>O10/O6*100</f>
        <v>36.45194447886092</v>
      </c>
      <c r="Q10" s="17">
        <v>11780.7</v>
      </c>
      <c r="R10" s="10" t="e">
        <f>Q10/Q6*100</f>
        <v>#REF!</v>
      </c>
    </row>
    <row r="11" spans="1:18" s="4" customFormat="1" ht="18.75" customHeight="1">
      <c r="A11" s="26" t="s">
        <v>4</v>
      </c>
      <c r="B11" s="42">
        <v>1112</v>
      </c>
      <c r="C11" s="88"/>
      <c r="D11" s="89">
        <f>C11/C6*100</f>
        <v>0</v>
      </c>
      <c r="E11" s="90">
        <v>379.838</v>
      </c>
      <c r="F11" s="91">
        <f>E11/E6*100</f>
        <v>0.4164563167816914</v>
      </c>
      <c r="G11" s="92"/>
      <c r="H11" s="93">
        <f>G11/G6*100</f>
        <v>0</v>
      </c>
      <c r="I11" s="94"/>
      <c r="J11" s="91">
        <f>I11/I6*100</f>
        <v>0</v>
      </c>
      <c r="K11" s="92"/>
      <c r="L11" s="91">
        <f>K11/K6*100</f>
        <v>0</v>
      </c>
      <c r="M11" s="92"/>
      <c r="N11" s="93">
        <f>M11/M6*100</f>
        <v>0</v>
      </c>
      <c r="O11" s="95">
        <v>379.838</v>
      </c>
      <c r="P11" s="96">
        <f>O11/O6*100</f>
        <v>0.10889368076357027</v>
      </c>
      <c r="Q11" s="17">
        <v>40.6</v>
      </c>
      <c r="R11" s="10" t="e">
        <f>Q11/Q6*100</f>
        <v>#REF!</v>
      </c>
    </row>
    <row r="12" spans="1:18" s="4" customFormat="1" ht="19.5" customHeight="1" thickBot="1">
      <c r="A12" s="54" t="s">
        <v>5</v>
      </c>
      <c r="B12" s="43">
        <v>1120</v>
      </c>
      <c r="C12" s="81">
        <v>547.587</v>
      </c>
      <c r="D12" s="97">
        <f>C12/C6*100</f>
        <v>12.240413143869175</v>
      </c>
      <c r="E12" s="98">
        <v>10233.336</v>
      </c>
      <c r="F12" s="99">
        <f>E12/E6*100</f>
        <v>11.219881683637462</v>
      </c>
      <c r="G12" s="81">
        <v>28413.811</v>
      </c>
      <c r="H12" s="100">
        <f>G12/G6*100</f>
        <v>19.00906822345375</v>
      </c>
      <c r="I12" s="81">
        <v>3764.725</v>
      </c>
      <c r="J12" s="99">
        <f>I12/I6*100</f>
        <v>12.902655666746224</v>
      </c>
      <c r="K12" s="81">
        <v>1750.938</v>
      </c>
      <c r="L12" s="99">
        <f>K12/K6*100</f>
        <v>11.344786422783782</v>
      </c>
      <c r="M12" s="81">
        <v>612.81</v>
      </c>
      <c r="N12" s="100">
        <f>M12/M6*100</f>
        <v>7.166904877380445</v>
      </c>
      <c r="O12" s="101">
        <v>45360.995</v>
      </c>
      <c r="P12" s="102">
        <f>O12/O6*100</f>
        <v>13.004295801494079</v>
      </c>
      <c r="Q12" s="17">
        <v>4331.8</v>
      </c>
      <c r="R12" s="10" t="e">
        <f>Q12/Q6*100</f>
        <v>#REF!</v>
      </c>
    </row>
    <row r="13" spans="1:18" s="4" customFormat="1" ht="33.75" customHeight="1" thickBot="1">
      <c r="A13" s="52" t="s">
        <v>6</v>
      </c>
      <c r="B13" s="53">
        <v>1130</v>
      </c>
      <c r="C13" s="103">
        <f>SUM(C14:C22)</f>
        <v>1300.5120000000002</v>
      </c>
      <c r="D13" s="66">
        <f>C13/C6*100</f>
        <v>29.07082194894983</v>
      </c>
      <c r="E13" s="104">
        <f>SUM(E14:E22)</f>
        <v>13452.337999999998</v>
      </c>
      <c r="F13" s="71">
        <f>E13/E6*100</f>
        <v>14.749211862905723</v>
      </c>
      <c r="G13" s="104">
        <f>SUM(G14:G22)</f>
        <v>24184.178</v>
      </c>
      <c r="H13" s="72">
        <f>G13/G6*100</f>
        <v>16.179409707840637</v>
      </c>
      <c r="I13" s="105">
        <f>SUM(I14:I22)</f>
        <v>4898.51</v>
      </c>
      <c r="J13" s="71">
        <f>I13/I6*100</f>
        <v>16.78842088336148</v>
      </c>
      <c r="K13" s="104">
        <f>SUM(K14:K22)</f>
        <v>1009.822</v>
      </c>
      <c r="L13" s="71">
        <f>K13/K6*100</f>
        <v>6.542901527654528</v>
      </c>
      <c r="M13" s="104">
        <f>SUM(M14:M22)</f>
        <v>2758.892</v>
      </c>
      <c r="N13" s="72">
        <f>M13/M6*100</f>
        <v>32.26565580027397</v>
      </c>
      <c r="O13" s="73">
        <f>SUM(O14:O22)</f>
        <v>48247.155999999995</v>
      </c>
      <c r="P13" s="72">
        <f>O13/O6*100</f>
        <v>13.831713528436262</v>
      </c>
      <c r="Q13" s="17">
        <f>SUM(Q14:Q22)</f>
        <v>5450.099999999999</v>
      </c>
      <c r="R13" s="10" t="e">
        <f>Q13/Q6*100</f>
        <v>#REF!</v>
      </c>
    </row>
    <row r="14" spans="1:18" s="4" customFormat="1" ht="33" customHeight="1">
      <c r="A14" s="55" t="s">
        <v>7</v>
      </c>
      <c r="B14" s="51">
        <v>1131</v>
      </c>
      <c r="C14" s="81">
        <v>238.812</v>
      </c>
      <c r="D14" s="82">
        <f>C14/C6*100</f>
        <v>5.338252266240224</v>
      </c>
      <c r="E14" s="83">
        <v>2315.793</v>
      </c>
      <c r="F14" s="84">
        <f>E14/E6*100</f>
        <v>2.539047233843964</v>
      </c>
      <c r="G14" s="81">
        <v>1703.817</v>
      </c>
      <c r="H14" s="85">
        <f>G14/G6*100</f>
        <v>1.1398672847257374</v>
      </c>
      <c r="I14" s="106">
        <v>1357.956</v>
      </c>
      <c r="J14" s="84">
        <f>I14/I6*100</f>
        <v>4.654055390125981</v>
      </c>
      <c r="K14" s="81">
        <v>271.166</v>
      </c>
      <c r="L14" s="84">
        <f>K14/K6*100</f>
        <v>1.7569556175721739</v>
      </c>
      <c r="M14" s="81">
        <v>205.662</v>
      </c>
      <c r="N14" s="85">
        <f>M14/M6*100</f>
        <v>2.405247941273506</v>
      </c>
      <c r="O14" s="86">
        <v>6236.04</v>
      </c>
      <c r="P14" s="87">
        <f>O14/O6*100</f>
        <v>1.7877762335228562</v>
      </c>
      <c r="Q14" s="17">
        <v>616.5</v>
      </c>
      <c r="R14" s="10" t="e">
        <f>Q14/Q6*100</f>
        <v>#REF!</v>
      </c>
    </row>
    <row r="15" spans="1:18" s="4" customFormat="1" ht="20.25" customHeight="1">
      <c r="A15" s="27" t="s">
        <v>46</v>
      </c>
      <c r="B15" s="42">
        <v>1132</v>
      </c>
      <c r="C15" s="88"/>
      <c r="D15" s="89">
        <f>C15/C6*100</f>
        <v>0</v>
      </c>
      <c r="E15" s="90">
        <v>197.6</v>
      </c>
      <c r="F15" s="91">
        <f>E15/E6*100</f>
        <v>0.21664964589130686</v>
      </c>
      <c r="G15" s="90">
        <v>9891.67</v>
      </c>
      <c r="H15" s="93">
        <f>G15/G6*100</f>
        <v>6.617606834714665</v>
      </c>
      <c r="I15" s="106">
        <v>150.099</v>
      </c>
      <c r="J15" s="91">
        <f>I15/I6*100</f>
        <v>0.5144268739211871</v>
      </c>
      <c r="K15" s="92"/>
      <c r="L15" s="91">
        <f>K15/K6*100</f>
        <v>0</v>
      </c>
      <c r="M15" s="92">
        <v>31.36</v>
      </c>
      <c r="N15" s="93">
        <f>M15/M6*100</f>
        <v>0.36675990430092653</v>
      </c>
      <c r="O15" s="95">
        <v>10270.73</v>
      </c>
      <c r="P15" s="96">
        <f>O15/O6*100</f>
        <v>2.9444594638472825</v>
      </c>
      <c r="Q15" s="17">
        <v>803.9</v>
      </c>
      <c r="R15" s="10" t="e">
        <f>Q15/Q6*100</f>
        <v>#REF!</v>
      </c>
    </row>
    <row r="16" spans="1:18" s="4" customFormat="1" ht="18.75" customHeight="1">
      <c r="A16" s="27" t="s">
        <v>8</v>
      </c>
      <c r="B16" s="42">
        <v>1133</v>
      </c>
      <c r="C16" s="88"/>
      <c r="D16" s="89">
        <f>C16/C6*100</f>
        <v>0</v>
      </c>
      <c r="E16" s="90">
        <v>6746.387</v>
      </c>
      <c r="F16" s="91">
        <f>E16/E6*100</f>
        <v>7.396773049573461</v>
      </c>
      <c r="G16" s="90">
        <v>7083.825</v>
      </c>
      <c r="H16" s="93">
        <f>G16/G6*100</f>
        <v>4.739135933156141</v>
      </c>
      <c r="I16" s="106">
        <v>1608.918</v>
      </c>
      <c r="J16" s="91">
        <f>I16/I6*100</f>
        <v>5.514165031982415</v>
      </c>
      <c r="K16" s="92"/>
      <c r="L16" s="91">
        <f>K16/K6*100</f>
        <v>0</v>
      </c>
      <c r="M16" s="90">
        <v>2072.718</v>
      </c>
      <c r="N16" s="93">
        <f>M16/M6*100</f>
        <v>24.240747937589532</v>
      </c>
      <c r="O16" s="95">
        <v>17511.85</v>
      </c>
      <c r="P16" s="96">
        <f>O16/O6*100</f>
        <v>5.020376590755869</v>
      </c>
      <c r="Q16" s="17">
        <v>2381.6</v>
      </c>
      <c r="R16" s="10" t="e">
        <f>Q16/Q6*100</f>
        <v>#REF!</v>
      </c>
    </row>
    <row r="17" spans="1:18" s="4" customFormat="1" ht="20.25" customHeight="1">
      <c r="A17" s="27" t="s">
        <v>9</v>
      </c>
      <c r="B17" s="42">
        <v>1134</v>
      </c>
      <c r="C17" s="88"/>
      <c r="D17" s="89">
        <f>C17/C6*100</f>
        <v>0</v>
      </c>
      <c r="E17" s="90">
        <v>1032.819</v>
      </c>
      <c r="F17" s="91">
        <f>E17/E6*100</f>
        <v>1.1323880092095835</v>
      </c>
      <c r="G17" s="90">
        <v>607.679</v>
      </c>
      <c r="H17" s="93">
        <f>G17/G6*100</f>
        <v>0.4065421413889234</v>
      </c>
      <c r="I17" s="106">
        <v>109.181</v>
      </c>
      <c r="J17" s="91">
        <f>I17/I6*100</f>
        <v>0.37419063765640764</v>
      </c>
      <c r="K17" s="92"/>
      <c r="L17" s="91">
        <f>K17/K6*100</f>
        <v>0</v>
      </c>
      <c r="M17" s="83">
        <v>70.703</v>
      </c>
      <c r="N17" s="93">
        <f>M17/M6*100</f>
        <v>0.826882191128457</v>
      </c>
      <c r="O17" s="86">
        <v>1820.383</v>
      </c>
      <c r="P17" s="96">
        <f>O17/O6*100</f>
        <v>0.5218756555937804</v>
      </c>
      <c r="Q17" s="17">
        <v>200.2</v>
      </c>
      <c r="R17" s="10" t="e">
        <f>Q17/Q6*100</f>
        <v>#REF!</v>
      </c>
    </row>
    <row r="18" spans="1:18" s="4" customFormat="1" ht="33.75" customHeight="1">
      <c r="A18" s="27" t="s">
        <v>10</v>
      </c>
      <c r="B18" s="42">
        <v>1135</v>
      </c>
      <c r="C18" s="107">
        <v>396.8</v>
      </c>
      <c r="D18" s="89">
        <f>C18/C6*100</f>
        <v>8.869816002730687</v>
      </c>
      <c r="E18" s="90">
        <v>703.085</v>
      </c>
      <c r="F18" s="91">
        <f>E18/E6*100</f>
        <v>0.770865973084461</v>
      </c>
      <c r="G18" s="90">
        <v>1818.037</v>
      </c>
      <c r="H18" s="93">
        <f>G18/G6*100</f>
        <v>1.216281383928512</v>
      </c>
      <c r="I18" s="106">
        <v>692.358</v>
      </c>
      <c r="J18" s="91">
        <f>I18/I6*100</f>
        <v>2.372884306852979</v>
      </c>
      <c r="K18" s="90">
        <v>99.031</v>
      </c>
      <c r="L18" s="91">
        <f>K18/K6*100</f>
        <v>0.6416478163331316</v>
      </c>
      <c r="M18" s="83">
        <v>142.181</v>
      </c>
      <c r="N18" s="93">
        <f>M18/M6*100</f>
        <v>1.6628281235143507</v>
      </c>
      <c r="O18" s="95">
        <v>3887.424</v>
      </c>
      <c r="P18" s="96">
        <f>O18/O6*100</f>
        <v>1.1144643454542236</v>
      </c>
      <c r="Q18" s="17">
        <v>437.4</v>
      </c>
      <c r="R18" s="10" t="e">
        <f>Q18/Q6*100</f>
        <v>#REF!</v>
      </c>
    </row>
    <row r="19" spans="1:18" s="4" customFormat="1" ht="21" customHeight="1">
      <c r="A19" s="27" t="s">
        <v>11</v>
      </c>
      <c r="B19" s="42">
        <v>1136</v>
      </c>
      <c r="C19" s="107"/>
      <c r="D19" s="89">
        <f>C19/C6*100</f>
        <v>0</v>
      </c>
      <c r="E19" s="90">
        <v>31.062</v>
      </c>
      <c r="F19" s="91">
        <f>E19/E6*100</f>
        <v>0.034056534922448256</v>
      </c>
      <c r="G19" s="90">
        <v>14.402</v>
      </c>
      <c r="H19" s="93">
        <f>G19/G6*100</f>
        <v>0.009635053902279452</v>
      </c>
      <c r="I19" s="106">
        <v>17.295</v>
      </c>
      <c r="J19" s="91">
        <f>I19/I6*100</f>
        <v>0.059274297526745234</v>
      </c>
      <c r="K19" s="83">
        <v>28.904</v>
      </c>
      <c r="L19" s="91">
        <f>K19/K6*100</f>
        <v>0.18727659503885485</v>
      </c>
      <c r="M19" s="83">
        <v>33.177</v>
      </c>
      <c r="N19" s="93">
        <f>M19/M6*100</f>
        <v>0.3880099918683622</v>
      </c>
      <c r="O19" s="95">
        <v>151.49</v>
      </c>
      <c r="P19" s="96">
        <f>O19/O6*100</f>
        <v>0.04342984035002622</v>
      </c>
      <c r="Q19" s="17">
        <v>33.6</v>
      </c>
      <c r="R19" s="10" t="e">
        <f>Q19/Q6*100</f>
        <v>#REF!</v>
      </c>
    </row>
    <row r="20" spans="1:18" s="4" customFormat="1" ht="33.75" customHeight="1">
      <c r="A20" s="27" t="s">
        <v>47</v>
      </c>
      <c r="B20" s="42">
        <v>1137</v>
      </c>
      <c r="C20" s="107">
        <v>70</v>
      </c>
      <c r="D20" s="89">
        <f>C20/C6*100</f>
        <v>1.5647356859655948</v>
      </c>
      <c r="E20" s="90">
        <v>1094.055</v>
      </c>
      <c r="F20" s="91">
        <f>E20/E6*100</f>
        <v>1.1995274713340778</v>
      </c>
      <c r="G20" s="90">
        <v>2209.985</v>
      </c>
      <c r="H20" s="93">
        <f>G20/G6*100</f>
        <v>1.4784977501894916</v>
      </c>
      <c r="I20" s="106">
        <v>578.742</v>
      </c>
      <c r="J20" s="91">
        <f>I20/I6*100</f>
        <v>1.9834938131959288</v>
      </c>
      <c r="K20" s="83">
        <v>187.837</v>
      </c>
      <c r="L20" s="91">
        <f>K20/K6*100</f>
        <v>1.2170451765262031</v>
      </c>
      <c r="M20" s="83">
        <v>15.189</v>
      </c>
      <c r="N20" s="93">
        <f>M20/M6*100</f>
        <v>0.17763763349575168</v>
      </c>
      <c r="O20" s="95">
        <v>4156.252</v>
      </c>
      <c r="P20" s="96">
        <f>O20/O6*100</f>
        <v>1.191533175882746</v>
      </c>
      <c r="Q20" s="17">
        <v>617.9</v>
      </c>
      <c r="R20" s="10" t="e">
        <f>Q20/Q6*100</f>
        <v>#REF!</v>
      </c>
    </row>
    <row r="21" spans="1:18" s="4" customFormat="1" ht="19.5" customHeight="1">
      <c r="A21" s="27" t="s">
        <v>12</v>
      </c>
      <c r="B21" s="42">
        <v>1138</v>
      </c>
      <c r="C21" s="107">
        <v>107</v>
      </c>
      <c r="D21" s="89">
        <f>C21/C6*100</f>
        <v>2.3918102628331237</v>
      </c>
      <c r="E21" s="90">
        <v>375.373</v>
      </c>
      <c r="F21" s="91">
        <f>E21/E6*100</f>
        <v>0.41156086805241665</v>
      </c>
      <c r="G21" s="90">
        <v>433.947</v>
      </c>
      <c r="H21" s="93">
        <f>G21/G6*100</f>
        <v>0.2903140352543023</v>
      </c>
      <c r="I21" s="106">
        <v>189.622</v>
      </c>
      <c r="J21" s="91">
        <f>I21/I6*100</f>
        <v>0.6498820957280419</v>
      </c>
      <c r="K21" s="83">
        <v>76.489</v>
      </c>
      <c r="L21" s="91">
        <f>K21/K6*100</f>
        <v>0.49559228750093304</v>
      </c>
      <c r="M21" s="83">
        <v>29.15</v>
      </c>
      <c r="N21" s="93">
        <f>M21/M6*100</f>
        <v>0.3409136227797196</v>
      </c>
      <c r="O21" s="95">
        <v>1214.883</v>
      </c>
      <c r="P21" s="96">
        <f>O21/O6*100</f>
        <v>0.3482881690802093</v>
      </c>
      <c r="Q21" s="17">
        <v>154.1</v>
      </c>
      <c r="R21" s="10" t="e">
        <f>Q21/Q6*100</f>
        <v>#REF!</v>
      </c>
    </row>
    <row r="22" spans="1:18" s="4" customFormat="1" ht="21" customHeight="1">
      <c r="A22" s="27" t="s">
        <v>13</v>
      </c>
      <c r="B22" s="42">
        <v>1139</v>
      </c>
      <c r="C22" s="107">
        <v>487.9</v>
      </c>
      <c r="D22" s="89">
        <f>C22/C6*100</f>
        <v>10.906207731180197</v>
      </c>
      <c r="E22" s="90">
        <v>956.164</v>
      </c>
      <c r="F22" s="91">
        <f>E22/E6*100</f>
        <v>1.0483430769940059</v>
      </c>
      <c r="G22" s="90">
        <v>420.816</v>
      </c>
      <c r="H22" s="93">
        <f>G22/G6*100</f>
        <v>0.2815292905805881</v>
      </c>
      <c r="I22" s="106">
        <v>194.339</v>
      </c>
      <c r="J22" s="91">
        <f>I22/I6*100</f>
        <v>0.6660484363717919</v>
      </c>
      <c r="K22" s="83">
        <v>346.395</v>
      </c>
      <c r="L22" s="91">
        <f>K22/K6*100</f>
        <v>2.244384034683231</v>
      </c>
      <c r="M22" s="83">
        <v>158.752</v>
      </c>
      <c r="N22" s="93">
        <f>M22/M6*100</f>
        <v>1.8566284543233638</v>
      </c>
      <c r="O22" s="95">
        <v>2998.104</v>
      </c>
      <c r="P22" s="96">
        <f>O22/O6*100</f>
        <v>0.8595100539492705</v>
      </c>
      <c r="Q22" s="17">
        <v>204.9</v>
      </c>
      <c r="R22" s="10" t="e">
        <f>Q22/Q6*100</f>
        <v>#REF!</v>
      </c>
    </row>
    <row r="23" spans="1:18" s="4" customFormat="1" ht="19.5" customHeight="1" thickBot="1">
      <c r="A23" s="54" t="s">
        <v>14</v>
      </c>
      <c r="B23" s="43">
        <v>1140</v>
      </c>
      <c r="C23" s="81">
        <v>50</v>
      </c>
      <c r="D23" s="97">
        <f>C23/C6*100</f>
        <v>1.1176683471182822</v>
      </c>
      <c r="E23" s="98">
        <v>967.888</v>
      </c>
      <c r="F23" s="99">
        <f>E23/E6*100</f>
        <v>1.0611973302755326</v>
      </c>
      <c r="G23" s="98">
        <v>259.415</v>
      </c>
      <c r="H23" s="100">
        <f>G23/G6*100</f>
        <v>0.17355072268155983</v>
      </c>
      <c r="I23" s="81">
        <v>68.09</v>
      </c>
      <c r="J23" s="99">
        <f>I23/I6*100</f>
        <v>0.23336148705383536</v>
      </c>
      <c r="K23" s="81">
        <v>36.298</v>
      </c>
      <c r="L23" s="99">
        <f>K23/K6*100</f>
        <v>0.2351842598505519</v>
      </c>
      <c r="M23" s="81">
        <v>1196.811</v>
      </c>
      <c r="N23" s="100">
        <f>M23/M6*100</f>
        <v>13.996884178134442</v>
      </c>
      <c r="O23" s="108">
        <v>2586.601</v>
      </c>
      <c r="P23" s="102">
        <f>O23/O6*100</f>
        <v>0.7415385073550609</v>
      </c>
      <c r="Q23" s="17">
        <v>166.9</v>
      </c>
      <c r="R23" s="10" t="e">
        <f>Q23/Q6*100</f>
        <v>#REF!</v>
      </c>
    </row>
    <row r="24" spans="1:18" s="4" customFormat="1" ht="21" customHeight="1" thickBot="1">
      <c r="A24" s="52" t="s">
        <v>15</v>
      </c>
      <c r="B24" s="53">
        <v>1160</v>
      </c>
      <c r="C24" s="103">
        <f>SUM(C25:C30)</f>
        <v>224.2</v>
      </c>
      <c r="D24" s="66">
        <f>C24/C6*100</f>
        <v>5.011624868478377</v>
      </c>
      <c r="E24" s="104">
        <f>SUM(E25:E30)</f>
        <v>4189.658</v>
      </c>
      <c r="F24" s="71">
        <f>E24/E6*100</f>
        <v>4.593562358834418</v>
      </c>
      <c r="G24" s="104">
        <f>SUM(G25:G30)</f>
        <v>11829.778000000002</v>
      </c>
      <c r="H24" s="72">
        <f>G24/G6*100</f>
        <v>7.914216683932763</v>
      </c>
      <c r="I24" s="105">
        <f>SUM(I25:I30)</f>
        <v>2489.165</v>
      </c>
      <c r="J24" s="71">
        <f>I24/I6*100</f>
        <v>8.530992009433986</v>
      </c>
      <c r="K24" s="104">
        <f>SUM(K25:K30)</f>
        <v>492.97700000000003</v>
      </c>
      <c r="L24" s="71">
        <f>K24/K6*100</f>
        <v>3.194127248563159</v>
      </c>
      <c r="M24" s="104">
        <f>SUM(M25:M30)</f>
        <v>91.12299999999999</v>
      </c>
      <c r="N24" s="72">
        <f>M24/M6*100</f>
        <v>1.0656971543244045</v>
      </c>
      <c r="O24" s="73">
        <f>SUM(O25:O30)</f>
        <v>19319.924</v>
      </c>
      <c r="P24" s="72">
        <f>O24/O6*100</f>
        <v>5.538723446396725</v>
      </c>
      <c r="Q24" s="17">
        <f>SUM(Q25:Q30)</f>
        <v>2600.4000000000005</v>
      </c>
      <c r="R24" s="10" t="e">
        <f>Q24/Q6*100</f>
        <v>#REF!</v>
      </c>
    </row>
    <row r="25" spans="1:18" s="4" customFormat="1" ht="19.5" customHeight="1">
      <c r="A25" s="55" t="s">
        <v>16</v>
      </c>
      <c r="B25" s="51">
        <v>1161</v>
      </c>
      <c r="C25" s="106">
        <v>30.4</v>
      </c>
      <c r="D25" s="82">
        <f>C25/C6*100</f>
        <v>0.6795423550479155</v>
      </c>
      <c r="E25" s="83">
        <v>1577.469</v>
      </c>
      <c r="F25" s="84">
        <f>E25/E6*100</f>
        <v>1.7295450417738563</v>
      </c>
      <c r="G25" s="81">
        <v>4617.686</v>
      </c>
      <c r="H25" s="85">
        <f>G25/G6*100</f>
        <v>3.089269095528482</v>
      </c>
      <c r="I25" s="106">
        <v>335.917</v>
      </c>
      <c r="J25" s="84">
        <f>I25/I6*100</f>
        <v>1.1512717087188018</v>
      </c>
      <c r="K25" s="83">
        <v>318.274</v>
      </c>
      <c r="L25" s="84">
        <f>K25/K6*100</f>
        <v>2.062180701958085</v>
      </c>
      <c r="M25" s="83">
        <v>51.15</v>
      </c>
      <c r="N25" s="85">
        <f>M25/M6*100</f>
        <v>0.5982069229908288</v>
      </c>
      <c r="O25" s="86">
        <v>6932.06</v>
      </c>
      <c r="P25" s="87">
        <f>O25/O6*100</f>
        <v>1.9873144042300006</v>
      </c>
      <c r="Q25" s="17">
        <v>1027.2</v>
      </c>
      <c r="R25" s="10" t="e">
        <f>Q25/Q6*100</f>
        <v>#REF!</v>
      </c>
    </row>
    <row r="26" spans="1:18" s="4" customFormat="1" ht="19.5" customHeight="1">
      <c r="A26" s="27" t="s">
        <v>17</v>
      </c>
      <c r="B26" s="42">
        <v>1162</v>
      </c>
      <c r="C26" s="106">
        <v>6.7</v>
      </c>
      <c r="D26" s="89">
        <f>C26/C6*100</f>
        <v>0.14976755851384982</v>
      </c>
      <c r="E26" s="90">
        <v>392.536</v>
      </c>
      <c r="F26" s="91">
        <f>E26/E6*100</f>
        <v>0.43037846862140705</v>
      </c>
      <c r="G26" s="90">
        <v>2887.46</v>
      </c>
      <c r="H26" s="93">
        <f>G26/G6*100</f>
        <v>1.9317339772723114</v>
      </c>
      <c r="I26" s="106">
        <v>202.186</v>
      </c>
      <c r="J26" s="91">
        <f>I26/I6*100</f>
        <v>0.6929420711039325</v>
      </c>
      <c r="K26" s="83">
        <v>36.677</v>
      </c>
      <c r="L26" s="91">
        <f>K26/K6*100</f>
        <v>0.23763990022972872</v>
      </c>
      <c r="M26" s="83">
        <v>18.533</v>
      </c>
      <c r="N26" s="93">
        <f>M26/M6*100</f>
        <v>0.21674621512784029</v>
      </c>
      <c r="O26" s="86">
        <v>3544.284</v>
      </c>
      <c r="P26" s="96">
        <f>O26/O6*100</f>
        <v>1.0160914137906947</v>
      </c>
      <c r="Q26" s="17">
        <v>230.8</v>
      </c>
      <c r="R26" s="10" t="e">
        <f>Q26/Q6*100</f>
        <v>#REF!</v>
      </c>
    </row>
    <row r="27" spans="1:18" s="4" customFormat="1" ht="19.5" customHeight="1">
      <c r="A27" s="27" t="s">
        <v>18</v>
      </c>
      <c r="B27" s="42">
        <v>1163</v>
      </c>
      <c r="C27" s="81">
        <v>29</v>
      </c>
      <c r="D27" s="89">
        <f>C27/C6*100</f>
        <v>0.6482476413286037</v>
      </c>
      <c r="E27" s="90">
        <v>952.915</v>
      </c>
      <c r="F27" s="91">
        <f>E27/E6*100</f>
        <v>1.0447808568548314</v>
      </c>
      <c r="G27" s="90">
        <v>2809.768</v>
      </c>
      <c r="H27" s="93">
        <f>G27/G6*100</f>
        <v>1.8797574040341574</v>
      </c>
      <c r="I27" s="106">
        <v>794.834</v>
      </c>
      <c r="J27" s="91">
        <f>I27/I6*100</f>
        <v>2.72409522985678</v>
      </c>
      <c r="K27" s="83">
        <v>96.032</v>
      </c>
      <c r="L27" s="91">
        <f>K27/K6*100</f>
        <v>0.6222165089527854</v>
      </c>
      <c r="M27" s="81">
        <v>21.046</v>
      </c>
      <c r="N27" s="93">
        <f>M27/M6*100</f>
        <v>0.2461361271019547</v>
      </c>
      <c r="O27" s="86">
        <v>4704.152</v>
      </c>
      <c r="P27" s="96">
        <f>O27/O6*100</f>
        <v>1.3486076331259922</v>
      </c>
      <c r="Q27" s="17">
        <v>826.8</v>
      </c>
      <c r="R27" s="10" t="e">
        <f>Q27/Q6*100</f>
        <v>#REF!</v>
      </c>
    </row>
    <row r="28" spans="1:18" s="4" customFormat="1" ht="19.5" customHeight="1">
      <c r="A28" s="27" t="s">
        <v>19</v>
      </c>
      <c r="B28" s="42">
        <v>1164</v>
      </c>
      <c r="C28" s="88"/>
      <c r="D28" s="89">
        <f>C28/C6*100</f>
        <v>0</v>
      </c>
      <c r="E28" s="90">
        <v>714.901</v>
      </c>
      <c r="F28" s="91">
        <f>E28/E6*100</f>
        <v>0.7838210956343177</v>
      </c>
      <c r="G28" s="90">
        <v>423.521</v>
      </c>
      <c r="H28" s="93">
        <f>G28/G6*100</f>
        <v>0.28333895734948594</v>
      </c>
      <c r="I28" s="106">
        <v>896.42</v>
      </c>
      <c r="J28" s="91">
        <f>I28/I6*100</f>
        <v>3.0722558999089307</v>
      </c>
      <c r="K28" s="83">
        <v>11.411</v>
      </c>
      <c r="L28" s="91">
        <f>K28/K6*100</f>
        <v>0.0739348611260854</v>
      </c>
      <c r="M28" s="92"/>
      <c r="N28" s="93">
        <f>M28/M6*100</f>
        <v>0</v>
      </c>
      <c r="O28" s="86">
        <v>2046.254</v>
      </c>
      <c r="P28" s="96">
        <f>O28/O6*100</f>
        <v>0.5866293784117932</v>
      </c>
      <c r="Q28" s="17">
        <v>176.8</v>
      </c>
      <c r="R28" s="10" t="e">
        <f>Q28/Q6*100</f>
        <v>#REF!</v>
      </c>
    </row>
    <row r="29" spans="1:18" s="4" customFormat="1" ht="20.25" customHeight="1">
      <c r="A29" s="27" t="s">
        <v>20</v>
      </c>
      <c r="B29" s="42">
        <v>1165</v>
      </c>
      <c r="C29" s="81">
        <v>158.1</v>
      </c>
      <c r="D29" s="89">
        <f>C29/C6*100</f>
        <v>3.5340673135880083</v>
      </c>
      <c r="E29" s="90">
        <v>225.449</v>
      </c>
      <c r="F29" s="91">
        <f>E29/E6*100</f>
        <v>0.2471834312578403</v>
      </c>
      <c r="G29" s="90">
        <v>261.144</v>
      </c>
      <c r="H29" s="93">
        <f>G29/G6*100</f>
        <v>0.17470743759594956</v>
      </c>
      <c r="I29" s="106">
        <v>108.208</v>
      </c>
      <c r="J29" s="91">
        <f>I29/I6*100</f>
        <v>0.37085592291263647</v>
      </c>
      <c r="K29" s="83">
        <v>15.583</v>
      </c>
      <c r="L29" s="91">
        <f>K29/K6*100</f>
        <v>0.10096634308367268</v>
      </c>
      <c r="M29" s="81">
        <v>0.394</v>
      </c>
      <c r="N29" s="93">
        <f>M29/M6*100</f>
        <v>0.0046078891037807735</v>
      </c>
      <c r="O29" s="86">
        <v>769.986</v>
      </c>
      <c r="P29" s="96">
        <f>O29/O6*100</f>
        <v>0.2207430790927143</v>
      </c>
      <c r="Q29" s="17">
        <v>56.9</v>
      </c>
      <c r="R29" s="10" t="e">
        <f>Q29/Q6*100</f>
        <v>#REF!</v>
      </c>
    </row>
    <row r="30" spans="1:18" s="4" customFormat="1" ht="19.5" customHeight="1">
      <c r="A30" s="27" t="s">
        <v>21</v>
      </c>
      <c r="B30" s="42">
        <v>1166</v>
      </c>
      <c r="C30" s="88"/>
      <c r="D30" s="89">
        <f>C30/C6*100</f>
        <v>0</v>
      </c>
      <c r="E30" s="90">
        <v>326.388</v>
      </c>
      <c r="F30" s="91">
        <f>E30/E6*100</f>
        <v>0.3578534646921653</v>
      </c>
      <c r="G30" s="90">
        <v>830.199</v>
      </c>
      <c r="H30" s="93">
        <f>G30/G6*100</f>
        <v>0.5554098121523746</v>
      </c>
      <c r="I30" s="106">
        <v>151.6</v>
      </c>
      <c r="J30" s="91">
        <f>I30/I6*100</f>
        <v>0.5195711769329041</v>
      </c>
      <c r="K30" s="83">
        <v>15</v>
      </c>
      <c r="L30" s="91">
        <f>K30/K6*100</f>
        <v>0.09718893321280178</v>
      </c>
      <c r="M30" s="92"/>
      <c r="N30" s="93">
        <f>M30/M6*100</f>
        <v>0</v>
      </c>
      <c r="O30" s="86">
        <v>1323.188</v>
      </c>
      <c r="P30" s="96">
        <f>O30/O6*100</f>
        <v>0.37933753774553103</v>
      </c>
      <c r="Q30" s="17">
        <v>281.9</v>
      </c>
      <c r="R30" s="10" t="e">
        <f>Q30/Q6*100</f>
        <v>#REF!</v>
      </c>
    </row>
    <row r="31" spans="1:18" s="4" customFormat="1" ht="18.75" customHeight="1">
      <c r="A31" s="125" t="s">
        <v>22</v>
      </c>
      <c r="B31" s="41">
        <v>1170</v>
      </c>
      <c r="C31" s="88">
        <f>C33</f>
        <v>5</v>
      </c>
      <c r="D31" s="89">
        <f>C31/C6*100</f>
        <v>0.1117668347118282</v>
      </c>
      <c r="E31" s="90">
        <f>E33</f>
        <v>11023.432</v>
      </c>
      <c r="F31" s="91">
        <f>E31/E6*100</f>
        <v>12.086146960055167</v>
      </c>
      <c r="G31" s="92">
        <f>G33</f>
        <v>37.337</v>
      </c>
      <c r="H31" s="93">
        <f>G31/G6*100</f>
        <v>0.02497875347517067</v>
      </c>
      <c r="I31" s="107">
        <f>I33</f>
        <v>309.329</v>
      </c>
      <c r="J31" s="91">
        <f>I31/I6*100</f>
        <v>1.0601479722261102</v>
      </c>
      <c r="K31" s="90">
        <f>K33</f>
        <v>3</v>
      </c>
      <c r="L31" s="91">
        <f>K31/K6*100</f>
        <v>0.019437786642560358</v>
      </c>
      <c r="M31" s="90">
        <f>M33</f>
        <v>10.5</v>
      </c>
      <c r="N31" s="93">
        <f>M31/M6*100</f>
        <v>0.12279907510075665</v>
      </c>
      <c r="O31" s="95">
        <f>O32+O33</f>
        <v>12774.981</v>
      </c>
      <c r="P31" s="96">
        <f>O31/O6*100</f>
        <v>3.6623894996674253</v>
      </c>
      <c r="Q31" s="17">
        <v>1783.2</v>
      </c>
      <c r="R31" s="10" t="e">
        <f>Q31/Q6*100</f>
        <v>#REF!</v>
      </c>
    </row>
    <row r="32" spans="1:18" s="4" customFormat="1" ht="35.25" customHeight="1">
      <c r="A32" s="63" t="s">
        <v>57</v>
      </c>
      <c r="B32" s="43">
        <v>1171</v>
      </c>
      <c r="C32" s="109"/>
      <c r="D32" s="97">
        <f>C32/C7*100</f>
        <v>0</v>
      </c>
      <c r="E32" s="98"/>
      <c r="F32" s="99"/>
      <c r="G32" s="110"/>
      <c r="H32" s="100"/>
      <c r="I32" s="81"/>
      <c r="J32" s="99"/>
      <c r="K32" s="81"/>
      <c r="L32" s="99"/>
      <c r="M32" s="81"/>
      <c r="N32" s="100"/>
      <c r="O32" s="101">
        <v>965.947</v>
      </c>
      <c r="P32" s="102">
        <f>O32/O6*100</f>
        <v>0.2769220674406679</v>
      </c>
      <c r="Q32" s="17"/>
      <c r="R32" s="10"/>
    </row>
    <row r="33" spans="1:18" s="4" customFormat="1" ht="33.75" customHeight="1" thickBot="1">
      <c r="A33" s="62" t="s">
        <v>56</v>
      </c>
      <c r="B33" s="43">
        <v>1172</v>
      </c>
      <c r="C33" s="109">
        <v>5</v>
      </c>
      <c r="D33" s="97">
        <f>C33/C6*100</f>
        <v>0.1117668347118282</v>
      </c>
      <c r="E33" s="110">
        <v>11023.432</v>
      </c>
      <c r="F33" s="99">
        <f>E33/E6*100</f>
        <v>12.086146960055167</v>
      </c>
      <c r="G33" s="110">
        <v>37.337</v>
      </c>
      <c r="H33" s="100">
        <f>G33/G6*100</f>
        <v>0.02497875347517067</v>
      </c>
      <c r="I33" s="111">
        <v>309.329</v>
      </c>
      <c r="J33" s="99">
        <f>I33/I6*100</f>
        <v>1.0601479722261102</v>
      </c>
      <c r="K33" s="110">
        <v>3</v>
      </c>
      <c r="L33" s="99">
        <f>K33/K6*100</f>
        <v>0.019437786642560358</v>
      </c>
      <c r="M33" s="110">
        <v>10.5</v>
      </c>
      <c r="N33" s="100">
        <f>M33/M6*100</f>
        <v>0.12279907510075665</v>
      </c>
      <c r="O33" s="112">
        <v>11809.034</v>
      </c>
      <c r="P33" s="102">
        <f>O33/O6*100</f>
        <v>3.3854674322267577</v>
      </c>
      <c r="Q33" s="17"/>
      <c r="R33" s="10">
        <f>Q33/Q7*100</f>
        <v>0</v>
      </c>
    </row>
    <row r="34" spans="1:18" s="4" customFormat="1" ht="19.5" customHeight="1" thickBot="1">
      <c r="A34" s="57" t="s">
        <v>23</v>
      </c>
      <c r="B34" s="53">
        <v>1300</v>
      </c>
      <c r="C34" s="103">
        <f>C35+C37</f>
        <v>0</v>
      </c>
      <c r="D34" s="66">
        <f>C34/C6*100</f>
        <v>0</v>
      </c>
      <c r="E34" s="104">
        <f>E35+E37</f>
        <v>962.815</v>
      </c>
      <c r="F34" s="71">
        <f>E34/E6*100</f>
        <v>1.0556352672512077</v>
      </c>
      <c r="G34" s="104">
        <f>G35+G37</f>
        <v>820.393</v>
      </c>
      <c r="H34" s="72">
        <f>G34/G6*100</f>
        <v>0.5488495192371023</v>
      </c>
      <c r="I34" s="105">
        <f>I35+I37</f>
        <v>4833.519</v>
      </c>
      <c r="J34" s="71">
        <f>I34/I6*100</f>
        <v>16.565680445630303</v>
      </c>
      <c r="K34" s="104">
        <f>K35+K37</f>
        <v>6371.389999999999</v>
      </c>
      <c r="L34" s="71">
        <f>K34/K6*100</f>
        <v>41.28190647884754</v>
      </c>
      <c r="M34" s="104">
        <f>M35+M37</f>
        <v>835.046</v>
      </c>
      <c r="N34" s="72">
        <f>M34/M6*100</f>
        <v>9.765988234912994</v>
      </c>
      <c r="O34" s="73">
        <f>O35+O37</f>
        <v>15160.233</v>
      </c>
      <c r="P34" s="72">
        <f>O34/O6*100</f>
        <v>4.346204362394871</v>
      </c>
      <c r="Q34" s="17">
        <f>Q35+Q37+Q36</f>
        <v>37536.8</v>
      </c>
      <c r="R34" s="10" t="e">
        <f>Q34/Q6*100</f>
        <v>#REF!</v>
      </c>
    </row>
    <row r="35" spans="1:18" s="4" customFormat="1" ht="37.5" customHeight="1">
      <c r="A35" s="56" t="s">
        <v>24</v>
      </c>
      <c r="B35" s="51">
        <v>1310</v>
      </c>
      <c r="C35" s="113"/>
      <c r="D35" s="82">
        <f>C35/C6*100</f>
        <v>0</v>
      </c>
      <c r="E35" s="83">
        <v>49.998</v>
      </c>
      <c r="F35" s="84">
        <f>E35/E6*100</f>
        <v>0.05481806171697146</v>
      </c>
      <c r="G35" s="114"/>
      <c r="H35" s="85">
        <f>G35/G6*100</f>
        <v>0</v>
      </c>
      <c r="I35" s="81">
        <v>159.54</v>
      </c>
      <c r="J35" s="84">
        <f>I35/I6*100</f>
        <v>0.5467835459622395</v>
      </c>
      <c r="K35" s="81">
        <v>6310.41</v>
      </c>
      <c r="L35" s="84">
        <f>K35/K6*100</f>
        <v>40.88680106902643</v>
      </c>
      <c r="M35" s="81">
        <v>449.281</v>
      </c>
      <c r="N35" s="85">
        <f>M35/M6*100</f>
        <v>5.254408691461243</v>
      </c>
      <c r="O35" s="101">
        <v>8306.298</v>
      </c>
      <c r="P35" s="87">
        <f>O35/O6*100</f>
        <v>2.381287187535429</v>
      </c>
      <c r="Q35" s="17">
        <v>518.2</v>
      </c>
      <c r="R35" s="10" t="e">
        <f>Q35/Q6*100</f>
        <v>#REF!</v>
      </c>
    </row>
    <row r="36" spans="1:18" s="4" customFormat="1" ht="33.75" customHeight="1" hidden="1">
      <c r="A36" s="25" t="s">
        <v>44</v>
      </c>
      <c r="B36" s="42">
        <v>1320</v>
      </c>
      <c r="C36" s="88"/>
      <c r="D36" s="89"/>
      <c r="E36" s="92"/>
      <c r="F36" s="91"/>
      <c r="G36" s="92"/>
      <c r="H36" s="93"/>
      <c r="I36" s="94"/>
      <c r="J36" s="91"/>
      <c r="K36" s="92"/>
      <c r="L36" s="91"/>
      <c r="M36" s="92"/>
      <c r="N36" s="93"/>
      <c r="O36" s="115"/>
      <c r="P36" s="96"/>
      <c r="Q36" s="17">
        <v>36502.3</v>
      </c>
      <c r="R36" s="10" t="e">
        <f>Q36/Q6*100</f>
        <v>#REF!</v>
      </c>
    </row>
    <row r="37" spans="1:18" s="4" customFormat="1" ht="21.75" customHeight="1">
      <c r="A37" s="25" t="s">
        <v>25</v>
      </c>
      <c r="B37" s="41">
        <v>1340</v>
      </c>
      <c r="C37" s="88">
        <f>SUM(C38:C40)</f>
        <v>0</v>
      </c>
      <c r="D37" s="89">
        <f>C37/C6*100</f>
        <v>0</v>
      </c>
      <c r="E37" s="92">
        <v>912.817</v>
      </c>
      <c r="F37" s="91">
        <f>E37/E6*100</f>
        <v>1.0008172055342361</v>
      </c>
      <c r="G37" s="92">
        <f>G38+G40</f>
        <v>820.393</v>
      </c>
      <c r="H37" s="93">
        <f>G37/G6*100</f>
        <v>0.5488495192371023</v>
      </c>
      <c r="I37" s="94">
        <f>I38+I40</f>
        <v>4673.979</v>
      </c>
      <c r="J37" s="91">
        <f>I37/I6*100</f>
        <v>16.018896899668064</v>
      </c>
      <c r="K37" s="92">
        <v>60.98</v>
      </c>
      <c r="L37" s="91">
        <f>K37/K6*100</f>
        <v>0.39510540982111014</v>
      </c>
      <c r="M37" s="92">
        <f>M40</f>
        <v>385.765</v>
      </c>
      <c r="N37" s="93">
        <f>M37/M6*100</f>
        <v>4.511579543451751</v>
      </c>
      <c r="O37" s="115">
        <f>O38+O40</f>
        <v>6853.9349999999995</v>
      </c>
      <c r="P37" s="96">
        <f>O37/O6*100</f>
        <v>1.9649171748594425</v>
      </c>
      <c r="Q37" s="17">
        <f>SUM(Q38:Q40)</f>
        <v>516.3</v>
      </c>
      <c r="R37" s="10" t="e">
        <f>Q37/Q6*100</f>
        <v>#REF!</v>
      </c>
    </row>
    <row r="38" spans="1:18" s="4" customFormat="1" ht="19.5" customHeight="1">
      <c r="A38" s="27" t="s">
        <v>26</v>
      </c>
      <c r="B38" s="42">
        <v>1341</v>
      </c>
      <c r="C38" s="88"/>
      <c r="D38" s="89">
        <f>C38/C6*100</f>
        <v>0</v>
      </c>
      <c r="E38" s="92"/>
      <c r="F38" s="91">
        <f>E38/E6*100</f>
        <v>0</v>
      </c>
      <c r="G38" s="81">
        <v>655.842</v>
      </c>
      <c r="H38" s="93">
        <f>G38/G6*100</f>
        <v>0.4387635759879712</v>
      </c>
      <c r="I38" s="107">
        <v>563.336</v>
      </c>
      <c r="J38" s="91">
        <f>I38/I6*100</f>
        <v>1.9306935918777999</v>
      </c>
      <c r="K38" s="92"/>
      <c r="L38" s="91">
        <f>K38/K6*100</f>
        <v>0</v>
      </c>
      <c r="M38" s="92"/>
      <c r="N38" s="93">
        <f>M38/M6*100</f>
        <v>0</v>
      </c>
      <c r="O38" s="95">
        <v>1219.178</v>
      </c>
      <c r="P38" s="96">
        <f>O38/O6*100</f>
        <v>0.3495194791620851</v>
      </c>
      <c r="Q38" s="17">
        <v>196.6</v>
      </c>
      <c r="R38" s="10" t="e">
        <f>Q38/Q6*100</f>
        <v>#REF!</v>
      </c>
    </row>
    <row r="39" spans="1:18" s="4" customFormat="1" ht="12" customHeight="1" hidden="1">
      <c r="A39" s="27" t="s">
        <v>37</v>
      </c>
      <c r="B39" s="42">
        <v>1342</v>
      </c>
      <c r="C39" s="88"/>
      <c r="D39" s="89"/>
      <c r="E39" s="92"/>
      <c r="F39" s="91">
        <f>E39/E6*100</f>
        <v>0</v>
      </c>
      <c r="G39" s="92"/>
      <c r="H39" s="93"/>
      <c r="I39" s="94"/>
      <c r="J39" s="91"/>
      <c r="K39" s="92"/>
      <c r="L39" s="91"/>
      <c r="M39" s="92"/>
      <c r="N39" s="93"/>
      <c r="O39" s="115"/>
      <c r="P39" s="96"/>
      <c r="Q39" s="17"/>
      <c r="R39" s="10"/>
    </row>
    <row r="40" spans="1:18" s="4" customFormat="1" ht="21" customHeight="1" thickBot="1">
      <c r="A40" s="30" t="s">
        <v>27</v>
      </c>
      <c r="B40" s="43">
        <v>1343</v>
      </c>
      <c r="C40" s="109"/>
      <c r="D40" s="97">
        <f>C40/C6*100</f>
        <v>0</v>
      </c>
      <c r="E40" s="98">
        <v>912.817</v>
      </c>
      <c r="F40" s="99">
        <f>E40/E6*100</f>
        <v>1.0008172055342361</v>
      </c>
      <c r="G40" s="98">
        <v>164.551</v>
      </c>
      <c r="H40" s="100">
        <f>G40/G6*100</f>
        <v>0.1100859432491311</v>
      </c>
      <c r="I40" s="81">
        <v>4110.643</v>
      </c>
      <c r="J40" s="99">
        <f>I40/I6*100</f>
        <v>14.088203307790263</v>
      </c>
      <c r="K40" s="81">
        <v>60.98</v>
      </c>
      <c r="L40" s="99">
        <f>K40/K6*100</f>
        <v>0.39510540982111014</v>
      </c>
      <c r="M40" s="81">
        <v>385.765</v>
      </c>
      <c r="N40" s="100">
        <f>M40/M6*100</f>
        <v>4.511579543451751</v>
      </c>
      <c r="O40" s="101">
        <v>5634.757</v>
      </c>
      <c r="P40" s="102">
        <f>O40/O6*100</f>
        <v>1.6153976956973575</v>
      </c>
      <c r="Q40" s="17">
        <v>319.7</v>
      </c>
      <c r="R40" s="10" t="e">
        <f>Q40/Q6*100</f>
        <v>#REF!</v>
      </c>
    </row>
    <row r="41" spans="1:18" s="4" customFormat="1" ht="20.25" customHeight="1" thickBot="1">
      <c r="A41" s="59" t="s">
        <v>28</v>
      </c>
      <c r="B41" s="53">
        <v>2000</v>
      </c>
      <c r="C41" s="103">
        <f>C42+28.68</f>
        <v>634.5999999999999</v>
      </c>
      <c r="D41" s="66">
        <f>C41/C6*100</f>
        <v>14.185446661625233</v>
      </c>
      <c r="E41" s="104">
        <f>E42+E51</f>
        <v>21773.256</v>
      </c>
      <c r="F41" s="71">
        <f>E41/E6*100</f>
        <v>23.87230871609703</v>
      </c>
      <c r="G41" s="104">
        <f>G42</f>
        <v>4142.137000000001</v>
      </c>
      <c r="H41" s="72">
        <f>G41/G6*100</f>
        <v>2.7711229874757755</v>
      </c>
      <c r="I41" s="105">
        <f>I42</f>
        <v>2191.105</v>
      </c>
      <c r="J41" s="71">
        <f>I41/I6*100</f>
        <v>7.509465723176589</v>
      </c>
      <c r="K41" s="104">
        <f>K42+K51+19.608</f>
        <v>769.9669999999999</v>
      </c>
      <c r="L41" s="71">
        <f>K41/K6*100</f>
        <v>4.988818089270755</v>
      </c>
      <c r="M41" s="104">
        <f>M42+M50+M51</f>
        <v>1346.7890000000002</v>
      </c>
      <c r="N41" s="72">
        <f>M41/M6*100</f>
        <v>15.750899386273614</v>
      </c>
      <c r="O41" s="73">
        <f>O42+O51+48.288</f>
        <v>77835.68800000001</v>
      </c>
      <c r="P41" s="72">
        <f>O41/O6*100</f>
        <v>22.314288094095</v>
      </c>
      <c r="Q41" s="17" t="e">
        <f>Q42+Q50+Q51</f>
        <v>#REF!</v>
      </c>
      <c r="R41" s="10" t="e">
        <f>Q41/Q6*100</f>
        <v>#REF!</v>
      </c>
    </row>
    <row r="42" spans="1:18" s="4" customFormat="1" ht="18" customHeight="1">
      <c r="A42" s="58" t="s">
        <v>29</v>
      </c>
      <c r="B42" s="40">
        <v>2100</v>
      </c>
      <c r="C42" s="106">
        <v>605.92</v>
      </c>
      <c r="D42" s="89">
        <f>C42/C6*100</f>
        <v>13.54435209771819</v>
      </c>
      <c r="E42" s="83">
        <v>19258.057</v>
      </c>
      <c r="F42" s="84">
        <f>E42/E6*100</f>
        <v>21.114631728768238</v>
      </c>
      <c r="G42" s="81">
        <f>G43+G44+G47+G50</f>
        <v>4142.137000000001</v>
      </c>
      <c r="H42" s="85">
        <f>G42/G6*100</f>
        <v>2.7711229874757755</v>
      </c>
      <c r="I42" s="106">
        <f>I43+I44+I47+I50</f>
        <v>2191.105</v>
      </c>
      <c r="J42" s="84">
        <f>I42/I6*100</f>
        <v>7.509465723176589</v>
      </c>
      <c r="K42" s="83">
        <f>K43</f>
        <v>212.459</v>
      </c>
      <c r="L42" s="84">
        <f>K42/K6*100</f>
        <v>1.3765775707639103</v>
      </c>
      <c r="M42" s="83">
        <f>M43+M44+M47</f>
        <v>1346.7890000000002</v>
      </c>
      <c r="N42" s="85">
        <f>M42/M6*100</f>
        <v>15.750899386273614</v>
      </c>
      <c r="O42" s="86">
        <f>O43+O44+O47+O50</f>
        <v>30634.393</v>
      </c>
      <c r="P42" s="87">
        <f>O42/O6*100</f>
        <v>8.782406741104765</v>
      </c>
      <c r="Q42" s="17">
        <f>Q43+Q44+Q47</f>
        <v>1054.3</v>
      </c>
      <c r="R42" s="10" t="e">
        <f>Q42/Q6*100</f>
        <v>#REF!</v>
      </c>
    </row>
    <row r="43" spans="1:18" s="4" customFormat="1" ht="18.75" customHeight="1">
      <c r="A43" s="28" t="s">
        <v>30</v>
      </c>
      <c r="B43" s="42">
        <v>2110</v>
      </c>
      <c r="C43" s="81">
        <v>411.959</v>
      </c>
      <c r="D43" s="89">
        <f>C43/C6*100</f>
        <v>9.208670692210008</v>
      </c>
      <c r="E43" s="90">
        <v>10091.831</v>
      </c>
      <c r="F43" s="91">
        <f>E43/E6*100</f>
        <v>11.064734881300168</v>
      </c>
      <c r="G43" s="90">
        <v>3348.378</v>
      </c>
      <c r="H43" s="93">
        <f>G43/G6*100</f>
        <v>2.2400918285798275</v>
      </c>
      <c r="I43" s="81">
        <v>311.694</v>
      </c>
      <c r="J43" s="91">
        <f>I43/I6*100</f>
        <v>1.0682534196762838</v>
      </c>
      <c r="K43" s="81">
        <v>212.459</v>
      </c>
      <c r="L43" s="91">
        <f>K43/K6*100</f>
        <v>1.3765775707639103</v>
      </c>
      <c r="M43" s="81">
        <v>847.793</v>
      </c>
      <c r="N43" s="93">
        <f>M43/M6*100</f>
        <v>9.915066312085312</v>
      </c>
      <c r="O43" s="86">
        <v>15307.709</v>
      </c>
      <c r="P43" s="96">
        <f>O43/O6*100</f>
        <v>4.388483451017622</v>
      </c>
      <c r="Q43" s="17">
        <v>233.4</v>
      </c>
      <c r="R43" s="10" t="e">
        <f>Q43/Q6*100</f>
        <v>#REF!</v>
      </c>
    </row>
    <row r="44" spans="1:18" s="4" customFormat="1" ht="20.25" customHeight="1">
      <c r="A44" s="29" t="s">
        <v>34</v>
      </c>
      <c r="B44" s="41">
        <v>2120</v>
      </c>
      <c r="C44" s="88"/>
      <c r="D44" s="89">
        <f>C44/C6*100</f>
        <v>0</v>
      </c>
      <c r="E44" s="90">
        <f>E46</f>
        <v>709.01</v>
      </c>
      <c r="F44" s="91">
        <f>E44/E6*100</f>
        <v>0.7773621732459286</v>
      </c>
      <c r="G44" s="92">
        <f>G46</f>
        <v>15</v>
      </c>
      <c r="H44" s="93">
        <f>G44/G6*100</f>
        <v>0.010035120714775156</v>
      </c>
      <c r="I44" s="94">
        <f>I46</f>
        <v>55.998</v>
      </c>
      <c r="J44" s="91">
        <f>I44/I6*100</f>
        <v>0.19191917391747207</v>
      </c>
      <c r="K44" s="92">
        <f>K46</f>
        <v>0</v>
      </c>
      <c r="L44" s="91">
        <f>K44/K6*100</f>
        <v>0</v>
      </c>
      <c r="M44" s="92">
        <v>200</v>
      </c>
      <c r="N44" s="93">
        <f>M44/M6*100</f>
        <v>2.3390300019191743</v>
      </c>
      <c r="O44" s="86">
        <v>980.008</v>
      </c>
      <c r="P44" s="96">
        <f>O44/O6*100</f>
        <v>0.2809531387005644</v>
      </c>
      <c r="Q44" s="17">
        <f>Q46+Q45</f>
        <v>120</v>
      </c>
      <c r="R44" s="10" t="e">
        <f>Q44/Q6*100</f>
        <v>#REF!</v>
      </c>
    </row>
    <row r="45" spans="1:18" s="4" customFormat="1" ht="20.25" customHeight="1" hidden="1">
      <c r="A45" s="29" t="s">
        <v>42</v>
      </c>
      <c r="B45" s="42">
        <v>2121</v>
      </c>
      <c r="C45" s="88"/>
      <c r="D45" s="89">
        <f>C45/C6*100</f>
        <v>0</v>
      </c>
      <c r="E45" s="90"/>
      <c r="F45" s="91"/>
      <c r="G45" s="92"/>
      <c r="H45" s="93"/>
      <c r="I45" s="94"/>
      <c r="J45" s="91"/>
      <c r="K45" s="92"/>
      <c r="L45" s="91"/>
      <c r="M45" s="92"/>
      <c r="N45" s="93"/>
      <c r="O45" s="86"/>
      <c r="P45" s="96">
        <f>O45/O6*100</f>
        <v>0</v>
      </c>
      <c r="Q45" s="17">
        <v>120</v>
      </c>
      <c r="R45" s="10" t="e">
        <f>Q45/Q6*100</f>
        <v>#REF!</v>
      </c>
    </row>
    <row r="46" spans="1:18" s="4" customFormat="1" ht="20.25" customHeight="1">
      <c r="A46" s="29" t="s">
        <v>35</v>
      </c>
      <c r="B46" s="42">
        <v>2123</v>
      </c>
      <c r="C46" s="88"/>
      <c r="D46" s="89">
        <f>C46/C6*100</f>
        <v>0</v>
      </c>
      <c r="E46" s="92">
        <v>709.01</v>
      </c>
      <c r="F46" s="91">
        <f>E46/E6*100</f>
        <v>0.7773621732459286</v>
      </c>
      <c r="G46" s="92">
        <v>15</v>
      </c>
      <c r="H46" s="93">
        <f>G46/G6*100</f>
        <v>0.010035120714775156</v>
      </c>
      <c r="I46" s="94">
        <v>55.998</v>
      </c>
      <c r="J46" s="91">
        <f>I46/I6*100</f>
        <v>0.19191917391747207</v>
      </c>
      <c r="K46" s="92"/>
      <c r="L46" s="91">
        <f>K46/K6*100</f>
        <v>0</v>
      </c>
      <c r="M46" s="92"/>
      <c r="N46" s="93">
        <f>M46/M6*100</f>
        <v>0</v>
      </c>
      <c r="O46" s="101">
        <v>780.008</v>
      </c>
      <c r="P46" s="96">
        <f>O46/O6*100</f>
        <v>0.22361623151193644</v>
      </c>
      <c r="Q46" s="17"/>
      <c r="R46" s="10" t="e">
        <f>Q46/Q6*100</f>
        <v>#REF!</v>
      </c>
    </row>
    <row r="47" spans="1:18" s="4" customFormat="1" ht="33" customHeight="1">
      <c r="A47" s="29" t="s">
        <v>31</v>
      </c>
      <c r="B47" s="41">
        <v>2130</v>
      </c>
      <c r="C47" s="88">
        <v>150.36</v>
      </c>
      <c r="D47" s="89">
        <f>C47/C6*100</f>
        <v>3.3610522534540985</v>
      </c>
      <c r="E47" s="92">
        <f>E48</f>
        <v>7006.635</v>
      </c>
      <c r="F47" s="91">
        <f>E47/E6*100</f>
        <v>7.682110281577111</v>
      </c>
      <c r="G47" s="92">
        <f>G48</f>
        <v>420.46</v>
      </c>
      <c r="H47" s="93">
        <f>G47/G6*100</f>
        <v>0.28129112371562415</v>
      </c>
      <c r="I47" s="94">
        <f>I48</f>
        <v>1540.422</v>
      </c>
      <c r="J47" s="91">
        <f>I47/I6*100</f>
        <v>5.279412081222547</v>
      </c>
      <c r="K47" s="92">
        <f>K48+K49</f>
        <v>0</v>
      </c>
      <c r="L47" s="91">
        <f>K47/K6*100</f>
        <v>0</v>
      </c>
      <c r="M47" s="92">
        <f>M48</f>
        <v>298.996</v>
      </c>
      <c r="N47" s="93">
        <f>M47/M6*100</f>
        <v>3.4968030722691266</v>
      </c>
      <c r="O47" s="115">
        <v>11911.205</v>
      </c>
      <c r="P47" s="96">
        <f>O47/O6*100</f>
        <v>3.414758277948604</v>
      </c>
      <c r="Q47" s="17">
        <f>Q48+Q49</f>
        <v>700.9</v>
      </c>
      <c r="R47" s="10" t="e">
        <f>Q47/Q6*100</f>
        <v>#REF!</v>
      </c>
    </row>
    <row r="48" spans="1:18" s="4" customFormat="1" ht="33.75" customHeight="1">
      <c r="A48" s="27" t="s">
        <v>32</v>
      </c>
      <c r="B48" s="42">
        <v>2133</v>
      </c>
      <c r="C48" s="88"/>
      <c r="D48" s="89">
        <f>C48/C6*100</f>
        <v>0</v>
      </c>
      <c r="E48" s="90">
        <v>7006.635</v>
      </c>
      <c r="F48" s="91">
        <f>E48/E6*100</f>
        <v>7.682110281577111</v>
      </c>
      <c r="G48" s="81">
        <v>420.46</v>
      </c>
      <c r="H48" s="93">
        <f>G48/G6*100</f>
        <v>0.28129112371562415</v>
      </c>
      <c r="I48" s="107">
        <v>1540.422</v>
      </c>
      <c r="J48" s="91">
        <f>I48/I6*100</f>
        <v>5.279412081222547</v>
      </c>
      <c r="K48" s="92"/>
      <c r="L48" s="91">
        <f>K48/K6*100</f>
        <v>0</v>
      </c>
      <c r="M48" s="81">
        <v>298.996</v>
      </c>
      <c r="N48" s="93">
        <f>M48/M6*100</f>
        <v>3.4968030722691266</v>
      </c>
      <c r="O48" s="95">
        <v>11303.645</v>
      </c>
      <c r="P48" s="96">
        <f>O48/O6*100</f>
        <v>3.2405802212909904</v>
      </c>
      <c r="Q48" s="17">
        <v>700.9</v>
      </c>
      <c r="R48" s="10" t="e">
        <f>Q48/Q6*100</f>
        <v>#REF!</v>
      </c>
    </row>
    <row r="49" spans="1:18" s="4" customFormat="1" ht="24" customHeight="1" hidden="1">
      <c r="A49" s="30" t="s">
        <v>45</v>
      </c>
      <c r="B49" s="43">
        <v>2134</v>
      </c>
      <c r="C49" s="109"/>
      <c r="D49" s="97"/>
      <c r="E49" s="110"/>
      <c r="F49" s="99"/>
      <c r="G49" s="110"/>
      <c r="H49" s="100"/>
      <c r="I49" s="111"/>
      <c r="J49" s="99"/>
      <c r="K49" s="110"/>
      <c r="L49" s="99"/>
      <c r="M49" s="110"/>
      <c r="N49" s="100"/>
      <c r="O49" s="112"/>
      <c r="P49" s="102"/>
      <c r="Q49" s="18"/>
      <c r="R49" s="11"/>
    </row>
    <row r="50" spans="1:21" s="22" customFormat="1" ht="18.75" customHeight="1">
      <c r="A50" s="31" t="s">
        <v>48</v>
      </c>
      <c r="B50" s="64">
        <v>2140</v>
      </c>
      <c r="C50" s="116">
        <v>43.6</v>
      </c>
      <c r="D50" s="118">
        <f>C50/C6*100</f>
        <v>0.9746067986871421</v>
      </c>
      <c r="E50" s="90">
        <v>1450.579</v>
      </c>
      <c r="F50" s="118">
        <f>E50/E6*100</f>
        <v>1.5904221998348484</v>
      </c>
      <c r="G50" s="90">
        <v>358.299</v>
      </c>
      <c r="H50" s="121">
        <f>G50/G6*100</f>
        <v>0.2397049144655482</v>
      </c>
      <c r="I50" s="81">
        <v>282.991</v>
      </c>
      <c r="J50" s="118">
        <f>I50/I6*100</f>
        <v>0.9698810483602867</v>
      </c>
      <c r="K50" s="118"/>
      <c r="L50" s="118">
        <f>K50/K6*100</f>
        <v>0</v>
      </c>
      <c r="M50" s="118"/>
      <c r="N50" s="119">
        <f>M50/M6*100</f>
        <v>0</v>
      </c>
      <c r="O50" s="86">
        <v>2435.471</v>
      </c>
      <c r="P50" s="120">
        <f>O50/O6*100</f>
        <v>0.6982118734379742</v>
      </c>
      <c r="Q50" s="13"/>
      <c r="R50" s="21" t="e">
        <f>Q50/Q6*100</f>
        <v>#REF!</v>
      </c>
      <c r="U50" s="60"/>
    </row>
    <row r="51" spans="1:18" ht="18.75" customHeight="1">
      <c r="A51" s="31" t="s">
        <v>39</v>
      </c>
      <c r="B51" s="64">
        <v>2400</v>
      </c>
      <c r="C51" s="116"/>
      <c r="D51" s="117"/>
      <c r="E51" s="90">
        <v>2515.199</v>
      </c>
      <c r="F51" s="118">
        <f>E51/E6*100</f>
        <v>2.7576769873287916</v>
      </c>
      <c r="G51" s="118"/>
      <c r="H51" s="121"/>
      <c r="I51" s="122"/>
      <c r="J51" s="118"/>
      <c r="K51" s="118">
        <f>K52</f>
        <v>537.9</v>
      </c>
      <c r="L51" s="118">
        <f>K51/K6*100</f>
        <v>3.4851951450110716</v>
      </c>
      <c r="M51" s="118"/>
      <c r="N51" s="121">
        <f>M51/M6*100</f>
        <v>0</v>
      </c>
      <c r="O51" s="86">
        <f>O52+O53</f>
        <v>47153.007000000005</v>
      </c>
      <c r="P51" s="120">
        <f>O51/O6*100</f>
        <v>13.518037930118615</v>
      </c>
      <c r="Q51" s="19" t="e">
        <f>#REF!+Q53</f>
        <v>#REF!</v>
      </c>
      <c r="R51" s="14" t="e">
        <f>Q51/Q6*100</f>
        <v>#REF!</v>
      </c>
    </row>
    <row r="52" spans="1:18" ht="30.75" customHeight="1">
      <c r="A52" s="29" t="s">
        <v>40</v>
      </c>
      <c r="B52" s="44">
        <v>2410</v>
      </c>
      <c r="C52" s="116"/>
      <c r="D52" s="117"/>
      <c r="E52" s="90">
        <v>2515.199</v>
      </c>
      <c r="F52" s="118">
        <f>E52/E6*100</f>
        <v>2.7576769873287916</v>
      </c>
      <c r="G52" s="118"/>
      <c r="H52" s="119"/>
      <c r="I52" s="122"/>
      <c r="J52" s="118"/>
      <c r="K52" s="90">
        <v>537.9</v>
      </c>
      <c r="L52" s="118">
        <f>K52/K6*100</f>
        <v>3.4851951450110716</v>
      </c>
      <c r="M52" s="118"/>
      <c r="N52" s="121">
        <f>M52/M6*100</f>
        <v>0</v>
      </c>
      <c r="O52" s="86">
        <v>3323.099</v>
      </c>
      <c r="P52" s="120">
        <f>O52/O6*100</f>
        <v>0.9526810947081114</v>
      </c>
      <c r="Q52" s="19"/>
      <c r="R52" s="14"/>
    </row>
    <row r="53" spans="1:18" ht="18.75" customHeight="1" thickBot="1">
      <c r="A53" s="32" t="s">
        <v>43</v>
      </c>
      <c r="B53" s="33">
        <v>2450</v>
      </c>
      <c r="C53" s="34"/>
      <c r="D53" s="35"/>
      <c r="E53" s="35"/>
      <c r="F53" s="35"/>
      <c r="G53" s="35"/>
      <c r="H53" s="36"/>
      <c r="I53" s="37"/>
      <c r="J53" s="38"/>
      <c r="K53" s="35"/>
      <c r="L53" s="35"/>
      <c r="M53" s="35"/>
      <c r="N53" s="36"/>
      <c r="O53" s="126">
        <v>43829.908</v>
      </c>
      <c r="P53" s="124">
        <f>O53/O6*100</f>
        <v>12.565356835410505</v>
      </c>
      <c r="Q53" s="20">
        <v>247.1</v>
      </c>
      <c r="R53" s="15" t="e">
        <f>Q53/Q6*100</f>
        <v>#REF!</v>
      </c>
    </row>
    <row r="54" spans="10:14" ht="15.75">
      <c r="J54" s="5"/>
      <c r="N54" s="3" t="s">
        <v>61</v>
      </c>
    </row>
    <row r="55" spans="10:16" ht="15.75">
      <c r="J55" s="5"/>
      <c r="N55" s="3" t="s">
        <v>62</v>
      </c>
      <c r="P55" s="127" t="s">
        <v>63</v>
      </c>
    </row>
    <row r="56" ht="15.75">
      <c r="J56" s="5"/>
    </row>
    <row r="57" ht="15.75">
      <c r="J57" s="5"/>
    </row>
    <row r="58" ht="15.75">
      <c r="J58" s="5"/>
    </row>
    <row r="59" ht="15.75">
      <c r="J59" s="5"/>
    </row>
    <row r="60" ht="15.75">
      <c r="J60" s="5"/>
    </row>
    <row r="61" ht="15.75">
      <c r="J61" s="5"/>
    </row>
    <row r="62" ht="15.75">
      <c r="J62" s="5"/>
    </row>
    <row r="63" ht="15.75">
      <c r="J63" s="5"/>
    </row>
    <row r="64" ht="15.75">
      <c r="J64" s="5"/>
    </row>
    <row r="65" ht="15.75">
      <c r="J65" s="5"/>
    </row>
    <row r="66" ht="15.75">
      <c r="J66" s="5"/>
    </row>
    <row r="67" ht="15.75">
      <c r="J67" s="5"/>
    </row>
    <row r="68" ht="15.75">
      <c r="J68" s="5"/>
    </row>
    <row r="69" ht="15.75">
      <c r="J69" s="5"/>
    </row>
    <row r="70" ht="15.75">
      <c r="J70" s="5"/>
    </row>
    <row r="71" ht="15.75">
      <c r="J71" s="5"/>
    </row>
    <row r="72" ht="15.75">
      <c r="J72" s="5"/>
    </row>
    <row r="73" ht="15.75">
      <c r="J73" s="5"/>
    </row>
    <row r="74" ht="15.75">
      <c r="J74" s="5"/>
    </row>
    <row r="75" ht="15.75">
      <c r="J75" s="5"/>
    </row>
    <row r="76" ht="15.75">
      <c r="J76" s="5"/>
    </row>
    <row r="77" ht="15.75">
      <c r="J77" s="5"/>
    </row>
    <row r="78" ht="15.75">
      <c r="J78" s="5"/>
    </row>
    <row r="79" ht="15.75">
      <c r="J79" s="5"/>
    </row>
    <row r="80" ht="15.75">
      <c r="J80" s="5"/>
    </row>
    <row r="81" ht="15.75">
      <c r="J81" s="5"/>
    </row>
    <row r="82" ht="15.75">
      <c r="J82" s="5"/>
    </row>
    <row r="83" ht="15.75">
      <c r="J83" s="5"/>
    </row>
    <row r="84" ht="15.75">
      <c r="J84" s="5"/>
    </row>
    <row r="85" ht="15.75">
      <c r="J85" s="5"/>
    </row>
    <row r="86" ht="15.75">
      <c r="J86" s="5"/>
    </row>
    <row r="87" ht="15.75">
      <c r="J87" s="5"/>
    </row>
    <row r="88" ht="15.75">
      <c r="J88" s="5"/>
    </row>
    <row r="89" ht="15.75">
      <c r="J89" s="5"/>
    </row>
    <row r="90" ht="15.75">
      <c r="J90" s="5"/>
    </row>
    <row r="91" ht="15.75">
      <c r="J91" s="5"/>
    </row>
    <row r="92" ht="15.75">
      <c r="J92" s="5"/>
    </row>
    <row r="93" ht="15.75">
      <c r="J93" s="5"/>
    </row>
    <row r="94" ht="15.75">
      <c r="J94" s="5"/>
    </row>
    <row r="95" ht="15.75">
      <c r="J95" s="5"/>
    </row>
    <row r="96" ht="15.75">
      <c r="J96" s="5"/>
    </row>
    <row r="97" ht="15.75">
      <c r="J97" s="5"/>
    </row>
    <row r="98" ht="15.75">
      <c r="J98" s="5"/>
    </row>
    <row r="99" ht="15.75">
      <c r="J99" s="5"/>
    </row>
    <row r="100" ht="15.75">
      <c r="J100" s="5"/>
    </row>
    <row r="101" ht="15.75">
      <c r="J101" s="5"/>
    </row>
    <row r="102" ht="15.75">
      <c r="J102" s="5"/>
    </row>
    <row r="103" ht="15.75">
      <c r="J103" s="5"/>
    </row>
    <row r="104" ht="15.75">
      <c r="J104" s="5"/>
    </row>
    <row r="105" ht="15.75">
      <c r="J105" s="5"/>
    </row>
    <row r="106" ht="15.75">
      <c r="J106" s="5"/>
    </row>
    <row r="107" ht="15.75">
      <c r="J107" s="5"/>
    </row>
    <row r="108" ht="15.75">
      <c r="J108" s="5"/>
    </row>
    <row r="109" ht="15.75">
      <c r="J109" s="5"/>
    </row>
    <row r="110" ht="15.75">
      <c r="J110" s="5"/>
    </row>
    <row r="111" ht="15.75">
      <c r="J111" s="5"/>
    </row>
    <row r="112" ht="15.75">
      <c r="J112" s="5"/>
    </row>
    <row r="113" ht="15.75">
      <c r="J113" s="5"/>
    </row>
    <row r="114" ht="15.75">
      <c r="J114" s="5"/>
    </row>
    <row r="115" ht="15.75">
      <c r="J115" s="5"/>
    </row>
    <row r="116" ht="15.75">
      <c r="J116" s="5"/>
    </row>
    <row r="117" ht="15.75">
      <c r="J117" s="5"/>
    </row>
    <row r="118" ht="15.75">
      <c r="J118" s="5"/>
    </row>
    <row r="119" ht="15.75">
      <c r="J119" s="5"/>
    </row>
    <row r="120" ht="15.75">
      <c r="J120" s="5"/>
    </row>
    <row r="121" ht="15.75">
      <c r="J121" s="5"/>
    </row>
    <row r="122" ht="15.75">
      <c r="J122" s="5"/>
    </row>
    <row r="123" ht="15.75">
      <c r="J123" s="5"/>
    </row>
    <row r="124" ht="15.75">
      <c r="J124" s="5"/>
    </row>
    <row r="125" ht="15.75">
      <c r="J125" s="5"/>
    </row>
    <row r="126" ht="15.75">
      <c r="J126" s="5"/>
    </row>
    <row r="127" ht="15.75">
      <c r="J127" s="5"/>
    </row>
    <row r="128" ht="15.75">
      <c r="J128" s="5"/>
    </row>
    <row r="129" ht="15.75">
      <c r="J129" s="5"/>
    </row>
    <row r="130" ht="15.75">
      <c r="J130" s="5"/>
    </row>
    <row r="131" ht="15.75">
      <c r="J131" s="5"/>
    </row>
    <row r="132" ht="15.75">
      <c r="J132" s="5"/>
    </row>
    <row r="133" ht="15.75">
      <c r="J133" s="5"/>
    </row>
    <row r="134" ht="15.75">
      <c r="J134" s="5"/>
    </row>
    <row r="135" ht="15.75">
      <c r="J135" s="5"/>
    </row>
    <row r="136" ht="15.75">
      <c r="J136" s="5"/>
    </row>
    <row r="137" ht="15.75">
      <c r="J137" s="5"/>
    </row>
    <row r="138" ht="15.75">
      <c r="J138" s="5"/>
    </row>
    <row r="139" ht="15.75">
      <c r="J139" s="5"/>
    </row>
    <row r="140" ht="15.75">
      <c r="J140" s="5"/>
    </row>
    <row r="141" ht="15.75">
      <c r="J141" s="5"/>
    </row>
    <row r="142" ht="15.75">
      <c r="J142" s="5"/>
    </row>
    <row r="143" ht="15.75">
      <c r="J143" s="5"/>
    </row>
    <row r="144" ht="15.75">
      <c r="J144" s="5"/>
    </row>
    <row r="145" ht="15.75">
      <c r="J145" s="5"/>
    </row>
    <row r="146" ht="15.75">
      <c r="J146" s="5"/>
    </row>
    <row r="147" ht="15.75">
      <c r="J147" s="5"/>
    </row>
    <row r="148" ht="15.75">
      <c r="J148" s="5"/>
    </row>
    <row r="149" ht="15.75">
      <c r="J149" s="5"/>
    </row>
    <row r="150" ht="15.75">
      <c r="J150" s="5"/>
    </row>
    <row r="151" ht="15.75">
      <c r="J151" s="5"/>
    </row>
    <row r="152" ht="15.75">
      <c r="J152" s="5"/>
    </row>
    <row r="153" ht="15.75">
      <c r="J153" s="5"/>
    </row>
    <row r="154" ht="15.75">
      <c r="J154" s="5"/>
    </row>
    <row r="155" ht="15.75">
      <c r="J155" s="5"/>
    </row>
    <row r="156" ht="15.75">
      <c r="J156" s="5"/>
    </row>
    <row r="157" ht="15.75">
      <c r="J157" s="5"/>
    </row>
    <row r="158" ht="15.75">
      <c r="J158" s="5"/>
    </row>
    <row r="159" ht="15.75">
      <c r="J159" s="5"/>
    </row>
    <row r="160" ht="15.75">
      <c r="J160" s="5"/>
    </row>
    <row r="161" ht="15.75">
      <c r="J161" s="5"/>
    </row>
    <row r="162" ht="15.75">
      <c r="J162" s="5"/>
    </row>
    <row r="163" ht="15.75">
      <c r="J163" s="5"/>
    </row>
    <row r="164" ht="15.75">
      <c r="J164" s="5"/>
    </row>
    <row r="165" ht="15.75">
      <c r="J165" s="5"/>
    </row>
    <row r="166" ht="15.75">
      <c r="J166" s="5"/>
    </row>
    <row r="167" ht="15.75">
      <c r="J167" s="5"/>
    </row>
    <row r="168" ht="15.75">
      <c r="J168" s="5"/>
    </row>
    <row r="169" ht="15.75">
      <c r="J169" s="5"/>
    </row>
    <row r="170" ht="15.75">
      <c r="J170" s="5"/>
    </row>
    <row r="171" ht="15.75">
      <c r="J171" s="5"/>
    </row>
    <row r="172" ht="15.75">
      <c r="J172" s="5"/>
    </row>
    <row r="173" ht="15.75">
      <c r="J173" s="5"/>
    </row>
    <row r="174" ht="15.75">
      <c r="J174" s="5"/>
    </row>
    <row r="175" ht="15.75">
      <c r="J175" s="5"/>
    </row>
    <row r="176" ht="15.75">
      <c r="J176" s="5"/>
    </row>
    <row r="177" ht="15.75">
      <c r="J177" s="5"/>
    </row>
    <row r="178" ht="15.75">
      <c r="J178" s="5"/>
    </row>
    <row r="179" ht="15.75">
      <c r="J179" s="5"/>
    </row>
    <row r="180" ht="15.75">
      <c r="J180" s="5"/>
    </row>
    <row r="181" ht="15.75">
      <c r="J181" s="5"/>
    </row>
    <row r="182" ht="15.75">
      <c r="J182" s="5"/>
    </row>
    <row r="183" ht="15.75">
      <c r="J183" s="5"/>
    </row>
    <row r="184" ht="15.75">
      <c r="J184" s="5"/>
    </row>
    <row r="185" ht="15.75">
      <c r="J185" s="5"/>
    </row>
    <row r="186" ht="15.75">
      <c r="J186" s="5"/>
    </row>
    <row r="187" ht="15.75">
      <c r="J187" s="5"/>
    </row>
    <row r="188" ht="15.75">
      <c r="J188" s="5"/>
    </row>
    <row r="189" ht="15.75">
      <c r="J189" s="5"/>
    </row>
    <row r="190" ht="15.75">
      <c r="J190" s="5"/>
    </row>
    <row r="191" ht="15.75">
      <c r="J191" s="5"/>
    </row>
    <row r="192" ht="15.75">
      <c r="J192" s="5"/>
    </row>
    <row r="193" ht="15.75">
      <c r="J193" s="5"/>
    </row>
    <row r="194" ht="15.75">
      <c r="J194" s="5"/>
    </row>
    <row r="195" ht="15.75">
      <c r="J195" s="5"/>
    </row>
    <row r="196" ht="15.75">
      <c r="J196" s="5"/>
    </row>
    <row r="197" ht="15.75">
      <c r="J197" s="5"/>
    </row>
    <row r="198" ht="15.75">
      <c r="J198" s="5"/>
    </row>
    <row r="199" ht="15.75">
      <c r="J199" s="5"/>
    </row>
    <row r="200" ht="15.75">
      <c r="J200" s="5"/>
    </row>
    <row r="201" ht="15.75">
      <c r="J201" s="5"/>
    </row>
    <row r="202" ht="15.75">
      <c r="J202" s="5"/>
    </row>
    <row r="203" ht="15.75">
      <c r="J203" s="5"/>
    </row>
    <row r="204" ht="15.75">
      <c r="J204" s="5"/>
    </row>
    <row r="205" ht="15.75">
      <c r="J205" s="5"/>
    </row>
    <row r="206" ht="15.75">
      <c r="J206" s="5"/>
    </row>
    <row r="207" ht="15.75">
      <c r="J207" s="5"/>
    </row>
    <row r="208" ht="15.75">
      <c r="J208" s="5"/>
    </row>
    <row r="209" ht="15.75">
      <c r="J209" s="5"/>
    </row>
    <row r="210" ht="15.75">
      <c r="J210" s="5"/>
    </row>
    <row r="211" ht="15.75">
      <c r="J211" s="5"/>
    </row>
    <row r="212" ht="15.75">
      <c r="J212" s="5"/>
    </row>
    <row r="213" ht="15.75">
      <c r="J213" s="5"/>
    </row>
    <row r="214" ht="15.75">
      <c r="J214" s="5"/>
    </row>
    <row r="215" ht="15.75">
      <c r="J215" s="5"/>
    </row>
    <row r="216" ht="15.75">
      <c r="J216" s="5"/>
    </row>
    <row r="217" ht="15.75">
      <c r="J217" s="5"/>
    </row>
    <row r="218" ht="15.75">
      <c r="J218" s="5"/>
    </row>
    <row r="219" ht="15.75">
      <c r="J219" s="5"/>
    </row>
    <row r="220" ht="15.75">
      <c r="J220" s="5"/>
    </row>
    <row r="221" ht="15.75">
      <c r="J221" s="5"/>
    </row>
    <row r="222" ht="15.75">
      <c r="J222" s="5"/>
    </row>
    <row r="223" ht="15.75">
      <c r="J223" s="5"/>
    </row>
    <row r="224" ht="15.75">
      <c r="J224" s="5"/>
    </row>
    <row r="225" ht="15.75">
      <c r="J225" s="5"/>
    </row>
    <row r="226" ht="15.75">
      <c r="J226" s="5"/>
    </row>
    <row r="227" ht="15.75">
      <c r="J227" s="5"/>
    </row>
    <row r="228" ht="15.75">
      <c r="J228" s="5"/>
    </row>
    <row r="229" ht="15.75">
      <c r="J229" s="5"/>
    </row>
    <row r="230" ht="15.75">
      <c r="J230" s="5"/>
    </row>
    <row r="231" ht="15.75">
      <c r="J231" s="5"/>
    </row>
    <row r="232" ht="15.75">
      <c r="J232" s="5"/>
    </row>
    <row r="233" ht="15.75">
      <c r="J233" s="5"/>
    </row>
    <row r="234" ht="15.75">
      <c r="J234" s="5"/>
    </row>
    <row r="235" ht="15.75">
      <c r="J235" s="5"/>
    </row>
    <row r="236" ht="15.75">
      <c r="J236" s="5"/>
    </row>
    <row r="237" ht="15.75">
      <c r="J237" s="5"/>
    </row>
    <row r="238" ht="15.75">
      <c r="J238" s="5"/>
    </row>
    <row r="239" ht="15.75">
      <c r="J239" s="5"/>
    </row>
    <row r="240" ht="15.75">
      <c r="J240" s="5"/>
    </row>
    <row r="241" ht="15.75">
      <c r="J241" s="5"/>
    </row>
  </sheetData>
  <mergeCells count="19">
    <mergeCell ref="C1:F2"/>
    <mergeCell ref="I3:I5"/>
    <mergeCell ref="J3:J5"/>
    <mergeCell ref="R3:R5"/>
    <mergeCell ref="K3:K5"/>
    <mergeCell ref="L3:L5"/>
    <mergeCell ref="M3:M5"/>
    <mergeCell ref="N3:N5"/>
    <mergeCell ref="O3:O5"/>
    <mergeCell ref="P3:P5"/>
    <mergeCell ref="Q3:Q5"/>
    <mergeCell ref="A3:A5"/>
    <mergeCell ref="C3:C5"/>
    <mergeCell ref="B3:B5"/>
    <mergeCell ref="D3:D5"/>
    <mergeCell ref="E3:E5"/>
    <mergeCell ref="F3:F5"/>
    <mergeCell ref="G3:G5"/>
    <mergeCell ref="H3:H5"/>
  </mergeCells>
  <printOptions horizontalCentered="1" verticalCentered="1"/>
  <pageMargins left="0.08" right="0.05" top="0.2" bottom="0.15" header="0.2" footer="0.15"/>
  <pageSetup horizontalDpi="600" verticalDpi="600" orientation="portrait" paperSize="9" scale="70" r:id="rId1"/>
  <colBreaks count="2" manualBreakCount="2">
    <brk id="6" max="54" man="1"/>
    <brk id="1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OGogol</dc:creator>
  <cp:keywords/>
  <dc:description/>
  <cp:lastModifiedBy>User</cp:lastModifiedBy>
  <cp:lastPrinted>2008-02-08T16:33:25Z</cp:lastPrinted>
  <dcterms:created xsi:type="dcterms:W3CDTF">2004-08-01T09:26:54Z</dcterms:created>
  <dcterms:modified xsi:type="dcterms:W3CDTF">2010-03-11T13:56:12Z</dcterms:modified>
  <cp:category/>
  <cp:version/>
  <cp:contentType/>
  <cp:contentStatus/>
</cp:coreProperties>
</file>