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6255" activeTab="0"/>
  </bookViews>
  <sheets>
    <sheet name="Лист1" sheetId="1" r:id="rId1"/>
  </sheets>
  <definedNames>
    <definedName name="_xlnm.Print_Titles" localSheetId="0">'Лист1'!$7:$9</definedName>
    <definedName name="_xlnm.Print_Area" localSheetId="0">'Лист1'!$A$1:$M$41</definedName>
  </definedNames>
  <calcPr fullCalcOnLoad="1"/>
</workbook>
</file>

<file path=xl/sharedStrings.xml><?xml version="1.0" encoding="utf-8"?>
<sst xmlns="http://schemas.openxmlformats.org/spreadsheetml/2006/main" count="49" uniqueCount="47">
  <si>
    <t>Профінан-совано</t>
  </si>
  <si>
    <t>КЕКВ</t>
  </si>
  <si>
    <t>№</t>
  </si>
  <si>
    <t>Березнівський район</t>
  </si>
  <si>
    <t>Касові видатки</t>
  </si>
  <si>
    <t>Залишок</t>
  </si>
  <si>
    <t>Дубенський район</t>
  </si>
  <si>
    <t>Костопільський район</t>
  </si>
  <si>
    <t>Млинівський район</t>
  </si>
  <si>
    <t>Рівненський район</t>
  </si>
  <si>
    <t>Всього видатків на 2013рік</t>
  </si>
  <si>
    <t>Демидівський район</t>
  </si>
  <si>
    <t>Острозький район</t>
  </si>
  <si>
    <t>Не зареєстровано</t>
  </si>
  <si>
    <t xml:space="preserve">№ </t>
  </si>
  <si>
    <t>Назва об ҆єкта</t>
  </si>
  <si>
    <t>(грн.)</t>
  </si>
  <si>
    <t>М.П.Кривко</t>
  </si>
  <si>
    <t xml:space="preserve">                                                                                                               до рішення Рівненської обласної ради</t>
  </si>
  <si>
    <t>Капітальний ремонт вул.Зірненська, с.Зірне Березнівського району</t>
  </si>
  <si>
    <t>Капітальний ремонт дорожнього покриття проїзду по вул.Колгоспна в с.Боремель Демидівського району</t>
  </si>
  <si>
    <t>Капітальний ремонт вул.Центральна в с.Жорнів Дубенського району</t>
  </si>
  <si>
    <t>Капітальний ремонт вул.Набережна в с.Бичаль Костопільського району</t>
  </si>
  <si>
    <t>Поточний ремонт вул. А.Якимчука, с.Війниця Млинівського району</t>
  </si>
  <si>
    <t>Поточний ремонт дороги по вул.Вербова в с.Вельбівно Острозького району</t>
  </si>
  <si>
    <t>Капітальний ремонт вул.Кругівська в с.Жобрин Рівненського району</t>
  </si>
  <si>
    <t>Капітальний ремонт вул.Паркова в с.Олександрія Рівненського району</t>
  </si>
  <si>
    <t>Капітальний ремонт дорожнього покриття проїзду вул.Молодіжна в смт.Оржів Рівненського району</t>
  </si>
  <si>
    <t>Капітальний ремонт вул.Зарічна в с.Великий Житин Рівненського району</t>
  </si>
  <si>
    <t>Капітальний ремонт вул.Зарічна в с.Городище Рівненського району</t>
  </si>
  <si>
    <t>Капітальний район вул.Хутір Доброволька в с.Дядьковичі Рівненського району</t>
  </si>
  <si>
    <t>Поточний ремонт вул.Зелена в с.Городище Рівненського району</t>
  </si>
  <si>
    <t>м.Острог</t>
  </si>
  <si>
    <t>Капітальний ремонт дороги по вул.Вишенського в м.Острог</t>
  </si>
  <si>
    <t>Поточний ремонт дороги по вул.Драгоманова в м.Острог</t>
  </si>
  <si>
    <t>Поточний ремонт вул.Бельмаж в м.Острог</t>
  </si>
  <si>
    <t xml:space="preserve"> Перелік об҆ єктів 
будівництва, реконструкції, ремонту та утримання автомобільних доріг області 
за рахунок коштів спеціального фонду обласного бюджету, по яких утворилася заборгованість
 за виконані роботи у 2014 році</t>
  </si>
  <si>
    <t>Сума кредиторської заборгованості станом на 01.01.2015</t>
  </si>
  <si>
    <t xml:space="preserve">Капітальний ремонт вул.Незалежності від будинку № 5-а до вул.Клеванська, будинок № 14-а в с.Деражне Костопільського району
</t>
  </si>
  <si>
    <t>Перший заступник голови обласної ради                                                                   О.Ю.Данильчук</t>
  </si>
  <si>
    <t xml:space="preserve">                                                                                            Додаток  10</t>
  </si>
  <si>
    <t>Капітальний ремонт ділянки автомобільної дороги с.Рокитне-с.Пеньків Костопільського району (в т.ч. виготовлення проектно-кошторисної документації)</t>
  </si>
  <si>
    <t xml:space="preserve">                                                                                                                 "Про внесення змін до обласного бюджету на 2015 рік"</t>
  </si>
  <si>
    <t>Разом, в тому числі:</t>
  </si>
  <si>
    <t>Видатки споживання</t>
  </si>
  <si>
    <t>Видатки розвитку</t>
  </si>
  <si>
    <t xml:space="preserve">                                                                                                         від 06.03.2015 року  №1444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</si>
</sst>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_-* #,##0.000\ _г_р_н_._-;\-* #,##0.000\ _г_р_н_._-;_-* &quot;-&quot;??\ _г_р_н_._-;_-@_-"/>
    <numFmt numFmtId="181" formatCode="_-* #,##0.000_₴_-;\-* #,##0.000_₴_-;_-* &quot;-&quot;???_₴_-;_-@_-"/>
    <numFmt numFmtId="182" formatCode="_-* #,##0.000\ _г_р_н_._-;\-* #,##0.000\ _г_р_н_._-;_-* &quot;-&quot;???\ _г_р_н_._-;_-@_-"/>
    <numFmt numFmtId="183" formatCode="&quot;Так&quot;;&quot;Так&quot;;&quot;Ні&quot;"/>
    <numFmt numFmtId="184" formatCode="&quot;True&quot;;&quot;True&quot;;&quot;False&quot;"/>
    <numFmt numFmtId="185" formatCode="&quot;Увімк&quot;;&quot;Увімк&quot;;&quot;Вимк&quot;"/>
    <numFmt numFmtId="186" formatCode="[$¥€-2]\ ###,000_);[Red]\([$€-2]\ ###,000\)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Times New Roman"/>
      <family val="2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sz val="10"/>
      <color indexed="17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sz val="10"/>
      <color indexed="20"/>
      <name val="Arial Cyr"/>
      <family val="2"/>
    </font>
    <font>
      <b/>
      <sz val="10"/>
      <color indexed="63"/>
      <name val="Arial Cyr"/>
      <family val="2"/>
    </font>
    <font>
      <sz val="10"/>
      <color indexed="60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sz val="11"/>
      <color theme="1"/>
      <name val="Times New Roman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49" applyFont="1" applyBorder="1" applyAlignment="1">
      <alignment horizontal="left" vertical="center" wrapText="1"/>
      <protection/>
    </xf>
    <xf numFmtId="0" fontId="18" fillId="0" borderId="10" xfId="60" applyFont="1" applyFill="1" applyBorder="1" applyAlignment="1">
      <alignment horizontal="left" vertical="center" wrapText="1"/>
      <protection/>
    </xf>
    <xf numFmtId="0" fontId="18" fillId="32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49" applyFont="1" applyBorder="1" applyAlignment="1">
      <alignment horizontal="left" vertical="center" wrapText="1"/>
      <protection/>
    </xf>
    <xf numFmtId="0" fontId="1" fillId="0" borderId="10" xfId="49" applyFont="1" applyBorder="1" applyAlignment="1">
      <alignment horizontal="left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1" fontId="16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2" xfId="62"/>
    <cellStyle name="Обычный 3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інансовий 2" xfId="79"/>
    <cellStyle name="Фінансови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SheetLayoutView="100" zoomScalePageLayoutView="0" workbookViewId="0" topLeftCell="A1">
      <selection activeCell="D4" sqref="D4:F4"/>
    </sheetView>
  </sheetViews>
  <sheetFormatPr defaultColWidth="9.00390625" defaultRowHeight="12.75"/>
  <cols>
    <col min="1" max="1" width="5.125" style="23" customWidth="1"/>
    <col min="2" max="2" width="7.00390625" style="1" hidden="1" customWidth="1"/>
    <col min="3" max="3" width="3.375" style="1" hidden="1" customWidth="1"/>
    <col min="4" max="4" width="81.75390625" style="23" customWidth="1"/>
    <col min="5" max="5" width="4.875" style="6" hidden="1" customWidth="1"/>
    <col min="6" max="6" width="8.625" style="8" hidden="1" customWidth="1"/>
    <col min="7" max="7" width="10.375" style="1" hidden="1" customWidth="1"/>
    <col min="8" max="8" width="10.125" style="1" hidden="1" customWidth="1"/>
    <col min="9" max="9" width="0.2421875" style="1" hidden="1" customWidth="1"/>
    <col min="10" max="10" width="14.75390625" style="27" customWidth="1"/>
    <col min="11" max="11" width="6.875" style="1" hidden="1" customWidth="1"/>
    <col min="12" max="12" width="7.375" style="1" hidden="1" customWidth="1"/>
    <col min="13" max="13" width="11.375" style="1" hidden="1" customWidth="1"/>
    <col min="14" max="14" width="7.75390625" style="1" hidden="1" customWidth="1"/>
    <col min="15" max="15" width="0.2421875" style="1" customWidth="1"/>
    <col min="16" max="16384" width="9.125" style="1" customWidth="1"/>
  </cols>
  <sheetData>
    <row r="1" spans="4:10" ht="15.75">
      <c r="D1" s="70" t="s">
        <v>40</v>
      </c>
      <c r="E1" s="70"/>
      <c r="F1" s="70"/>
      <c r="J1" s="30"/>
    </row>
    <row r="2" spans="4:10" ht="15.75">
      <c r="D2" s="70" t="s">
        <v>18</v>
      </c>
      <c r="E2" s="70"/>
      <c r="F2" s="70"/>
      <c r="J2" s="30"/>
    </row>
    <row r="3" spans="4:10" ht="15.75">
      <c r="D3" s="44" t="s">
        <v>42</v>
      </c>
      <c r="E3" s="44"/>
      <c r="F3" s="44"/>
      <c r="J3" s="30"/>
    </row>
    <row r="4" spans="4:10" ht="15.75">
      <c r="D4" s="70" t="s">
        <v>46</v>
      </c>
      <c r="E4" s="70"/>
      <c r="F4" s="70"/>
      <c r="J4" s="30"/>
    </row>
    <row r="5" spans="2:12" ht="79.5" customHeight="1">
      <c r="B5" s="73" t="s">
        <v>36</v>
      </c>
      <c r="C5" s="73"/>
      <c r="D5" s="73"/>
      <c r="E5" s="73"/>
      <c r="F5" s="73"/>
      <c r="G5" s="73"/>
      <c r="H5" s="73"/>
      <c r="I5" s="73"/>
      <c r="J5" s="73"/>
      <c r="K5" s="74"/>
      <c r="L5" s="74"/>
    </row>
    <row r="6" spans="1:12" ht="15.75">
      <c r="A6" s="28"/>
      <c r="B6" s="3"/>
      <c r="C6" s="3"/>
      <c r="D6" s="3"/>
      <c r="E6" s="3"/>
      <c r="F6" s="3"/>
      <c r="G6" s="3"/>
      <c r="H6" s="3"/>
      <c r="I6" s="3"/>
      <c r="J6" s="29" t="s">
        <v>16</v>
      </c>
      <c r="K6" s="5"/>
      <c r="L6" s="5"/>
    </row>
    <row r="7" spans="1:12" ht="24.75" customHeight="1">
      <c r="A7" s="67" t="s">
        <v>14</v>
      </c>
      <c r="B7" s="67" t="s">
        <v>2</v>
      </c>
      <c r="C7" s="57"/>
      <c r="D7" s="67" t="s">
        <v>15</v>
      </c>
      <c r="E7" s="67" t="s">
        <v>1</v>
      </c>
      <c r="F7" s="72" t="s">
        <v>10</v>
      </c>
      <c r="G7" s="67" t="s">
        <v>0</v>
      </c>
      <c r="H7" s="67" t="s">
        <v>4</v>
      </c>
      <c r="I7" s="67" t="s">
        <v>5</v>
      </c>
      <c r="J7" s="68" t="s">
        <v>37</v>
      </c>
      <c r="K7" s="71"/>
      <c r="L7" s="67" t="s">
        <v>13</v>
      </c>
    </row>
    <row r="8" spans="1:12" ht="54" customHeight="1">
      <c r="A8" s="67"/>
      <c r="B8" s="67"/>
      <c r="C8" s="57"/>
      <c r="D8" s="67"/>
      <c r="E8" s="67"/>
      <c r="F8" s="72"/>
      <c r="G8" s="67"/>
      <c r="H8" s="67"/>
      <c r="I8" s="67"/>
      <c r="J8" s="68"/>
      <c r="K8" s="71"/>
      <c r="L8" s="67"/>
    </row>
    <row r="9" spans="1:12" ht="13.5" customHeight="1">
      <c r="A9" s="17">
        <v>1</v>
      </c>
      <c r="B9" s="2">
        <v>1</v>
      </c>
      <c r="C9" s="2"/>
      <c r="D9" s="17">
        <v>2</v>
      </c>
      <c r="E9" s="7">
        <v>3</v>
      </c>
      <c r="F9" s="4">
        <v>4</v>
      </c>
      <c r="G9" s="2">
        <v>5</v>
      </c>
      <c r="H9" s="2">
        <v>6</v>
      </c>
      <c r="I9" s="2">
        <v>7</v>
      </c>
      <c r="J9" s="26">
        <v>3</v>
      </c>
      <c r="K9" s="2"/>
      <c r="L9" s="2">
        <v>9</v>
      </c>
    </row>
    <row r="10" spans="1:12" ht="15" customHeight="1">
      <c r="A10" s="2"/>
      <c r="B10" s="45" t="s">
        <v>3</v>
      </c>
      <c r="C10" s="2"/>
      <c r="D10" s="45" t="s">
        <v>3</v>
      </c>
      <c r="E10" s="9"/>
      <c r="F10" s="10"/>
      <c r="G10" s="34"/>
      <c r="H10" s="34"/>
      <c r="I10" s="34"/>
      <c r="J10" s="53">
        <f>J11</f>
        <v>277580</v>
      </c>
      <c r="K10" s="35"/>
      <c r="L10" s="36"/>
    </row>
    <row r="11" spans="1:12" ht="16.5" customHeight="1">
      <c r="A11" s="2">
        <v>1</v>
      </c>
      <c r="B11" s="46" t="s">
        <v>19</v>
      </c>
      <c r="C11" s="2"/>
      <c r="D11" s="46" t="s">
        <v>19</v>
      </c>
      <c r="E11" s="58"/>
      <c r="F11" s="11"/>
      <c r="G11" s="37"/>
      <c r="H11" s="37"/>
      <c r="I11" s="37"/>
      <c r="J11" s="55">
        <v>277580</v>
      </c>
      <c r="K11" s="36"/>
      <c r="L11" s="35"/>
    </row>
    <row r="12" spans="1:12" ht="15.75">
      <c r="A12" s="2"/>
      <c r="B12" s="48"/>
      <c r="C12" s="2"/>
      <c r="D12" s="48" t="s">
        <v>11</v>
      </c>
      <c r="E12" s="58"/>
      <c r="F12" s="11"/>
      <c r="G12" s="37"/>
      <c r="H12" s="37"/>
      <c r="I12" s="37"/>
      <c r="J12" s="53">
        <f>J13</f>
        <v>233894</v>
      </c>
      <c r="K12" s="38"/>
      <c r="L12" s="35"/>
    </row>
    <row r="13" spans="1:12" ht="31.5">
      <c r="A13" s="47">
        <v>2</v>
      </c>
      <c r="B13" s="49"/>
      <c r="C13" s="2"/>
      <c r="D13" s="49" t="s">
        <v>20</v>
      </c>
      <c r="E13" s="58"/>
      <c r="F13" s="11"/>
      <c r="G13" s="37"/>
      <c r="H13" s="37"/>
      <c r="I13" s="37"/>
      <c r="J13" s="54">
        <v>233894</v>
      </c>
      <c r="K13" s="38"/>
      <c r="L13" s="35"/>
    </row>
    <row r="14" spans="1:12" ht="15.75">
      <c r="A14" s="2"/>
      <c r="B14" s="45"/>
      <c r="C14" s="2"/>
      <c r="D14" s="45" t="s">
        <v>6</v>
      </c>
      <c r="E14" s="58"/>
      <c r="F14" s="11"/>
      <c r="G14" s="37"/>
      <c r="H14" s="37"/>
      <c r="I14" s="37"/>
      <c r="J14" s="53">
        <f>J15</f>
        <v>105308</v>
      </c>
      <c r="K14" s="38"/>
      <c r="L14" s="35"/>
    </row>
    <row r="15" spans="1:12" ht="15.75">
      <c r="A15" s="2">
        <v>3</v>
      </c>
      <c r="B15" s="46"/>
      <c r="C15" s="2"/>
      <c r="D15" s="46" t="s">
        <v>21</v>
      </c>
      <c r="E15" s="58"/>
      <c r="F15" s="11"/>
      <c r="G15" s="37"/>
      <c r="H15" s="37"/>
      <c r="I15" s="37"/>
      <c r="J15" s="55">
        <v>105308</v>
      </c>
      <c r="K15" s="38"/>
      <c r="L15" s="35"/>
    </row>
    <row r="16" spans="1:12" ht="15.75" customHeight="1">
      <c r="A16" s="17"/>
      <c r="B16" s="2">
        <v>101</v>
      </c>
      <c r="C16" s="2"/>
      <c r="D16" s="20" t="s">
        <v>7</v>
      </c>
      <c r="E16" s="14"/>
      <c r="F16" s="15">
        <f>SUM(F18:F19)</f>
        <v>187570</v>
      </c>
      <c r="G16" s="39">
        <f>SUM(G18:G19)</f>
        <v>58171</v>
      </c>
      <c r="H16" s="39">
        <f>SUM(H18:H19)</f>
        <v>58171</v>
      </c>
      <c r="I16" s="39">
        <f>SUM(I18:I19)</f>
        <v>0</v>
      </c>
      <c r="J16" s="53">
        <f>SUM(J17:J19)</f>
        <v>1509842</v>
      </c>
      <c r="K16" s="36">
        <f>SUM(K18:K19)</f>
        <v>0</v>
      </c>
      <c r="L16" s="36">
        <f>SUM(L18:L19)</f>
        <v>0</v>
      </c>
    </row>
    <row r="17" spans="1:12" ht="33" customHeight="1">
      <c r="A17" s="24">
        <v>4</v>
      </c>
      <c r="B17" s="2"/>
      <c r="C17" s="2"/>
      <c r="D17" s="21" t="s">
        <v>38</v>
      </c>
      <c r="E17" s="58">
        <v>3132</v>
      </c>
      <c r="F17" s="11">
        <v>80000</v>
      </c>
      <c r="G17" s="37">
        <f>1306</f>
        <v>1306</v>
      </c>
      <c r="H17" s="37">
        <f>1306</f>
        <v>1306</v>
      </c>
      <c r="I17" s="37">
        <f>SUM(G17-H17)</f>
        <v>0</v>
      </c>
      <c r="J17" s="54">
        <f>480130+300000-7011</f>
        <v>773119</v>
      </c>
      <c r="K17" s="36"/>
      <c r="L17" s="36"/>
    </row>
    <row r="18" spans="1:12" ht="36.75" customHeight="1">
      <c r="A18" s="24">
        <v>5</v>
      </c>
      <c r="B18" s="2"/>
      <c r="C18" s="2"/>
      <c r="D18" s="18" t="s">
        <v>41</v>
      </c>
      <c r="E18" s="14">
        <v>2240</v>
      </c>
      <c r="F18" s="11">
        <v>88570</v>
      </c>
      <c r="G18" s="37">
        <f>26185+62385-61101</f>
        <v>27469</v>
      </c>
      <c r="H18" s="40">
        <f>26185+1284</f>
        <v>27469</v>
      </c>
      <c r="I18" s="37">
        <f>SUM(G18-H18)</f>
        <v>0</v>
      </c>
      <c r="J18" s="54">
        <v>49842</v>
      </c>
      <c r="K18" s="38"/>
      <c r="L18" s="35"/>
    </row>
    <row r="19" spans="1:12" ht="15.75">
      <c r="A19" s="24">
        <v>6</v>
      </c>
      <c r="B19" s="2"/>
      <c r="C19" s="2"/>
      <c r="D19" s="18" t="s">
        <v>22</v>
      </c>
      <c r="E19" s="14">
        <v>2240</v>
      </c>
      <c r="F19" s="11">
        <v>99000</v>
      </c>
      <c r="G19" s="37">
        <f>29270+69730-68298</f>
        <v>30702</v>
      </c>
      <c r="H19" s="40">
        <f>29270+1432</f>
        <v>30702</v>
      </c>
      <c r="I19" s="37">
        <f>SUM(G19-H19)</f>
        <v>0</v>
      </c>
      <c r="J19" s="54">
        <f>300000+386881</f>
        <v>686881</v>
      </c>
      <c r="K19" s="38"/>
      <c r="L19" s="35"/>
    </row>
    <row r="20" spans="1:12" ht="17.25" customHeight="1">
      <c r="A20" s="24"/>
      <c r="B20" s="2"/>
      <c r="C20" s="2"/>
      <c r="D20" s="22" t="s">
        <v>8</v>
      </c>
      <c r="E20" s="14"/>
      <c r="F20" s="13">
        <f aca="true" t="shared" si="0" ref="F20:L20">SUM(F21:F21)</f>
        <v>250000</v>
      </c>
      <c r="G20" s="34">
        <f t="shared" si="0"/>
        <v>4100</v>
      </c>
      <c r="H20" s="34">
        <f t="shared" si="0"/>
        <v>4100</v>
      </c>
      <c r="I20" s="34">
        <f t="shared" si="0"/>
        <v>0</v>
      </c>
      <c r="J20" s="53">
        <f t="shared" si="0"/>
        <v>55448.3</v>
      </c>
      <c r="K20" s="36">
        <f t="shared" si="0"/>
        <v>0</v>
      </c>
      <c r="L20" s="36">
        <f t="shared" si="0"/>
        <v>0</v>
      </c>
    </row>
    <row r="21" spans="1:12" ht="15.75">
      <c r="A21" s="24">
        <v>7</v>
      </c>
      <c r="B21" s="2"/>
      <c r="C21" s="2"/>
      <c r="D21" s="50" t="s">
        <v>23</v>
      </c>
      <c r="E21" s="14">
        <v>3132</v>
      </c>
      <c r="F21" s="12">
        <v>250000</v>
      </c>
      <c r="G21" s="40">
        <f>250000-245900</f>
        <v>4100</v>
      </c>
      <c r="H21" s="40">
        <f>4100</f>
        <v>4100</v>
      </c>
      <c r="I21" s="40">
        <f>SUM(G21-H21)</f>
        <v>0</v>
      </c>
      <c r="J21" s="54">
        <f>79697-24248.7</f>
        <v>55448.3</v>
      </c>
      <c r="K21" s="41"/>
      <c r="L21" s="38"/>
    </row>
    <row r="22" spans="1:12" ht="16.5" customHeight="1">
      <c r="A22" s="24"/>
      <c r="B22" s="2"/>
      <c r="C22" s="2"/>
      <c r="D22" s="19" t="s">
        <v>12</v>
      </c>
      <c r="E22" s="14"/>
      <c r="F22" s="10">
        <f aca="true" t="shared" si="1" ref="F22:L22">SUM(F23:F23)</f>
        <v>99948</v>
      </c>
      <c r="G22" s="34">
        <f t="shared" si="1"/>
        <v>1818</v>
      </c>
      <c r="H22" s="34">
        <f t="shared" si="1"/>
        <v>1818</v>
      </c>
      <c r="I22" s="34">
        <f t="shared" si="1"/>
        <v>0</v>
      </c>
      <c r="J22" s="53">
        <f t="shared" si="1"/>
        <v>98318</v>
      </c>
      <c r="K22" s="35">
        <f t="shared" si="1"/>
        <v>0</v>
      </c>
      <c r="L22" s="35">
        <f t="shared" si="1"/>
        <v>0</v>
      </c>
    </row>
    <row r="23" spans="1:12" ht="15.75">
      <c r="A23" s="24">
        <v>8</v>
      </c>
      <c r="B23" s="2"/>
      <c r="C23" s="2"/>
      <c r="D23" s="50" t="s">
        <v>24</v>
      </c>
      <c r="E23" s="14">
        <v>2240</v>
      </c>
      <c r="F23" s="11">
        <v>99948</v>
      </c>
      <c r="G23" s="37">
        <v>1818</v>
      </c>
      <c r="H23" s="40">
        <f>1818</f>
        <v>1818</v>
      </c>
      <c r="I23" s="37">
        <f>SUM(G23-H23)</f>
        <v>0</v>
      </c>
      <c r="J23" s="54">
        <v>98318</v>
      </c>
      <c r="K23" s="38"/>
      <c r="L23" s="38"/>
    </row>
    <row r="24" spans="1:12" ht="16.5" customHeight="1">
      <c r="A24" s="24"/>
      <c r="B24" s="2"/>
      <c r="C24" s="2"/>
      <c r="D24" s="22" t="s">
        <v>9</v>
      </c>
      <c r="E24" s="14"/>
      <c r="F24" s="13">
        <f>SUM(F27:F31)</f>
        <v>398000</v>
      </c>
      <c r="G24" s="59">
        <f>SUM(G27:G31)</f>
        <v>5769</v>
      </c>
      <c r="H24" s="59">
        <f>SUM(H27:H31)</f>
        <v>5769</v>
      </c>
      <c r="I24" s="34">
        <f>SUM(I27:I31)</f>
        <v>0</v>
      </c>
      <c r="J24" s="53">
        <f>SUM(J25:J31)</f>
        <v>744472</v>
      </c>
      <c r="K24" s="36">
        <f>SUM(K30:K31)</f>
        <v>0</v>
      </c>
      <c r="L24" s="36">
        <f>SUM(L30:L31)</f>
        <v>0</v>
      </c>
    </row>
    <row r="25" spans="1:12" ht="16.5" customHeight="1">
      <c r="A25" s="24">
        <v>9</v>
      </c>
      <c r="B25" s="60"/>
      <c r="C25" s="2"/>
      <c r="D25" s="52" t="s">
        <v>25</v>
      </c>
      <c r="E25" s="58">
        <v>3132</v>
      </c>
      <c r="F25" s="11">
        <v>100271</v>
      </c>
      <c r="G25" s="37">
        <v>92176</v>
      </c>
      <c r="H25" s="37">
        <v>92176</v>
      </c>
      <c r="I25" s="37">
        <v>0</v>
      </c>
      <c r="J25" s="54">
        <v>102565</v>
      </c>
      <c r="K25" s="36"/>
      <c r="L25" s="36"/>
    </row>
    <row r="26" spans="1:12" ht="16.5" customHeight="1">
      <c r="A26" s="24">
        <v>10</v>
      </c>
      <c r="B26" s="60"/>
      <c r="C26" s="2"/>
      <c r="D26" s="49" t="s">
        <v>26</v>
      </c>
      <c r="E26" s="58">
        <v>3132</v>
      </c>
      <c r="F26" s="11">
        <v>300000</v>
      </c>
      <c r="G26" s="37"/>
      <c r="H26" s="37"/>
      <c r="I26" s="37">
        <v>0</v>
      </c>
      <c r="J26" s="54">
        <f>17012</f>
        <v>17012</v>
      </c>
      <c r="K26" s="36"/>
      <c r="L26" s="36"/>
    </row>
    <row r="27" spans="1:12" ht="31.5">
      <c r="A27" s="24">
        <v>11</v>
      </c>
      <c r="B27" s="2"/>
      <c r="C27" s="2"/>
      <c r="D27" s="49" t="s">
        <v>27</v>
      </c>
      <c r="E27" s="14">
        <v>2240</v>
      </c>
      <c r="F27" s="61">
        <v>100000</v>
      </c>
      <c r="G27" s="37">
        <v>1521</v>
      </c>
      <c r="H27" s="37">
        <f>1521</f>
        <v>1521</v>
      </c>
      <c r="I27" s="37">
        <f>SUM(G27-H27)</f>
        <v>0</v>
      </c>
      <c r="J27" s="54">
        <f>208989</f>
        <v>208989</v>
      </c>
      <c r="K27" s="62"/>
      <c r="L27" s="38"/>
    </row>
    <row r="28" spans="1:12" ht="15.75">
      <c r="A28" s="24">
        <v>12</v>
      </c>
      <c r="B28" s="2"/>
      <c r="C28" s="2"/>
      <c r="D28" s="49" t="s">
        <v>28</v>
      </c>
      <c r="E28" s="14">
        <v>2240</v>
      </c>
      <c r="F28" s="61">
        <v>100000</v>
      </c>
      <c r="G28" s="37">
        <v>1373</v>
      </c>
      <c r="H28" s="37">
        <f>1373</f>
        <v>1373</v>
      </c>
      <c r="I28" s="37">
        <f>SUM(G28-H28)</f>
        <v>0</v>
      </c>
      <c r="J28" s="54">
        <v>190950</v>
      </c>
      <c r="K28" s="62"/>
      <c r="L28" s="35"/>
    </row>
    <row r="29" spans="1:12" ht="15.75">
      <c r="A29" s="24">
        <v>13</v>
      </c>
      <c r="B29" s="2"/>
      <c r="C29" s="2"/>
      <c r="D29" s="49" t="s">
        <v>29</v>
      </c>
      <c r="E29" s="14">
        <v>2240</v>
      </c>
      <c r="F29" s="61">
        <v>100000</v>
      </c>
      <c r="G29" s="37">
        <v>1450</v>
      </c>
      <c r="H29" s="37">
        <f>1450</f>
        <v>1450</v>
      </c>
      <c r="I29" s="37">
        <f>SUM(G29-H29)</f>
        <v>0</v>
      </c>
      <c r="J29" s="54">
        <v>10036</v>
      </c>
      <c r="K29" s="62"/>
      <c r="L29" s="63"/>
    </row>
    <row r="30" spans="1:12" ht="15.75">
      <c r="A30" s="24">
        <v>14</v>
      </c>
      <c r="B30" s="60"/>
      <c r="C30" s="2"/>
      <c r="D30" s="49" t="s">
        <v>30</v>
      </c>
      <c r="E30" s="58">
        <v>2240</v>
      </c>
      <c r="F30" s="11">
        <v>60000</v>
      </c>
      <c r="G30" s="37">
        <v>868</v>
      </c>
      <c r="H30" s="37">
        <v>868</v>
      </c>
      <c r="I30" s="37">
        <v>0</v>
      </c>
      <c r="J30" s="54">
        <v>142742</v>
      </c>
      <c r="K30" s="38"/>
      <c r="L30" s="35"/>
    </row>
    <row r="31" spans="1:12" ht="15.75">
      <c r="A31" s="24">
        <v>15</v>
      </c>
      <c r="B31" s="60"/>
      <c r="C31" s="2"/>
      <c r="D31" s="49" t="s">
        <v>31</v>
      </c>
      <c r="E31" s="58">
        <v>2240</v>
      </c>
      <c r="F31" s="11">
        <v>38000</v>
      </c>
      <c r="G31" s="37">
        <v>557</v>
      </c>
      <c r="H31" s="37">
        <v>557</v>
      </c>
      <c r="I31" s="37">
        <v>0</v>
      </c>
      <c r="J31" s="54">
        <v>72178</v>
      </c>
      <c r="K31" s="38"/>
      <c r="L31" s="35"/>
    </row>
    <row r="32" spans="1:12" ht="16.5" customHeight="1">
      <c r="A32" s="25"/>
      <c r="B32" s="2"/>
      <c r="C32" s="2"/>
      <c r="D32" s="51" t="s">
        <v>32</v>
      </c>
      <c r="E32" s="14"/>
      <c r="F32" s="10">
        <f aca="true" t="shared" si="2" ref="F32:L32">SUM(F33:F35)</f>
        <v>1190000</v>
      </c>
      <c r="G32" s="34">
        <f t="shared" si="2"/>
        <v>1092514.6</v>
      </c>
      <c r="H32" s="34">
        <f t="shared" si="2"/>
        <v>1092514.6</v>
      </c>
      <c r="I32" s="34">
        <f t="shared" si="2"/>
        <v>0</v>
      </c>
      <c r="J32" s="53">
        <f t="shared" si="2"/>
        <v>782019.2</v>
      </c>
      <c r="K32" s="36">
        <f t="shared" si="2"/>
        <v>0</v>
      </c>
      <c r="L32" s="36">
        <f t="shared" si="2"/>
        <v>0</v>
      </c>
    </row>
    <row r="33" spans="1:12" ht="15.75">
      <c r="A33" s="25">
        <v>16</v>
      </c>
      <c r="B33" s="2"/>
      <c r="C33" s="2"/>
      <c r="D33" s="49" t="s">
        <v>33</v>
      </c>
      <c r="E33" s="14">
        <v>3132</v>
      </c>
      <c r="F33" s="11">
        <v>470000</v>
      </c>
      <c r="G33" s="37">
        <f>470000-279712+195000+84712-49002.4</f>
        <v>420997.6</v>
      </c>
      <c r="H33" s="37">
        <f>7710+300000+39442.77+24540.36+7925.87+18263.6+2414.97+20700.03</f>
        <v>420997.6</v>
      </c>
      <c r="I33" s="37">
        <f>SUM(G33-H33)</f>
        <v>0</v>
      </c>
      <c r="J33" s="54">
        <f>681600</f>
        <v>681600</v>
      </c>
      <c r="K33" s="36"/>
      <c r="L33" s="36"/>
    </row>
    <row r="34" spans="1:12" ht="16.5" customHeight="1">
      <c r="A34" s="25">
        <v>17</v>
      </c>
      <c r="B34" s="2"/>
      <c r="C34" s="2"/>
      <c r="D34" s="49" t="s">
        <v>34</v>
      </c>
      <c r="E34" s="14">
        <v>3132</v>
      </c>
      <c r="F34" s="11">
        <f>110000+340000</f>
        <v>450000</v>
      </c>
      <c r="G34" s="37">
        <f>110000-96940-8484+406331-560</f>
        <v>410347</v>
      </c>
      <c r="H34" s="37">
        <f>7094.7+403252.3</f>
        <v>410347</v>
      </c>
      <c r="I34" s="37">
        <f>SUM(G34-H34)</f>
        <v>0</v>
      </c>
      <c r="J34" s="54">
        <v>29449.2</v>
      </c>
      <c r="K34" s="38"/>
      <c r="L34" s="35"/>
    </row>
    <row r="35" spans="1:12" ht="16.5" customHeight="1">
      <c r="A35" s="25">
        <v>18</v>
      </c>
      <c r="B35" s="2"/>
      <c r="C35" s="2"/>
      <c r="D35" s="49" t="s">
        <v>35</v>
      </c>
      <c r="E35" s="14">
        <v>3132</v>
      </c>
      <c r="F35" s="11">
        <f>110000+160000</f>
        <v>270000</v>
      </c>
      <c r="G35" s="37">
        <f>25288+236442-560</f>
        <v>261170</v>
      </c>
      <c r="H35" s="37">
        <f>4511.56+256658.44</f>
        <v>261170</v>
      </c>
      <c r="I35" s="37">
        <f>SUM(G35-H35)</f>
        <v>0</v>
      </c>
      <c r="J35" s="54">
        <v>70970</v>
      </c>
      <c r="K35" s="38"/>
      <c r="L35" s="35"/>
    </row>
    <row r="36" spans="1:12" ht="14.25" customHeight="1">
      <c r="A36" s="69" t="s">
        <v>43</v>
      </c>
      <c r="B36" s="69"/>
      <c r="C36" s="69"/>
      <c r="D36" s="69"/>
      <c r="E36" s="14"/>
      <c r="F36" s="16"/>
      <c r="G36" s="42"/>
      <c r="H36" s="42"/>
      <c r="I36" s="42"/>
      <c r="J36" s="53">
        <f>J10+J12+J14+J16+J20+J22+J24+J32</f>
        <v>3806881.5</v>
      </c>
      <c r="K36" s="43"/>
      <c r="L36" s="43"/>
    </row>
    <row r="37" spans="1:12" ht="14.25" customHeight="1">
      <c r="A37" s="69" t="s">
        <v>44</v>
      </c>
      <c r="B37" s="69"/>
      <c r="C37" s="69"/>
      <c r="D37" s="69"/>
      <c r="E37" s="14"/>
      <c r="F37" s="16"/>
      <c r="G37" s="42"/>
      <c r="H37" s="42"/>
      <c r="I37" s="42"/>
      <c r="J37" s="54">
        <f>J21+J23+J31+J34+J35</f>
        <v>326363.5</v>
      </c>
      <c r="K37" s="43"/>
      <c r="L37" s="43"/>
    </row>
    <row r="38" spans="1:12" ht="15.75">
      <c r="A38" s="64" t="s">
        <v>45</v>
      </c>
      <c r="B38" s="65"/>
      <c r="C38" s="65"/>
      <c r="D38" s="66"/>
      <c r="E38" s="7"/>
      <c r="F38" s="4"/>
      <c r="G38" s="35"/>
      <c r="H38" s="35"/>
      <c r="I38" s="35"/>
      <c r="J38" s="54">
        <f>J11+J13+J15+J17+J18+J19+J25+J26+J27+J28+J29+J30+J33</f>
        <v>3480518</v>
      </c>
      <c r="K38" s="35"/>
      <c r="L38" s="35"/>
    </row>
    <row r="39" ht="38.25" customHeight="1"/>
    <row r="40" spans="1:10" ht="88.5" customHeight="1">
      <c r="A40" s="56" t="s">
        <v>39</v>
      </c>
      <c r="B40" s="56"/>
      <c r="C40" s="56"/>
      <c r="D40" s="56"/>
      <c r="E40" s="31"/>
      <c r="F40" s="31"/>
      <c r="G40" s="32" t="s">
        <v>17</v>
      </c>
      <c r="H40" s="33"/>
      <c r="I40" s="33"/>
      <c r="J40" s="32"/>
    </row>
  </sheetData>
  <sheetProtection/>
  <mergeCells count="18">
    <mergeCell ref="D1:F1"/>
    <mergeCell ref="D2:F2"/>
    <mergeCell ref="D4:F4"/>
    <mergeCell ref="K7:K8"/>
    <mergeCell ref="A36:D36"/>
    <mergeCell ref="A7:A8"/>
    <mergeCell ref="B7:B8"/>
    <mergeCell ref="F7:F8"/>
    <mergeCell ref="B5:L5"/>
    <mergeCell ref="A38:D38"/>
    <mergeCell ref="D7:D8"/>
    <mergeCell ref="L7:L8"/>
    <mergeCell ref="I7:I8"/>
    <mergeCell ref="J7:J8"/>
    <mergeCell ref="G7:G8"/>
    <mergeCell ref="E7:E8"/>
    <mergeCell ref="H7:H8"/>
    <mergeCell ref="A37:D37"/>
  </mergeCells>
  <printOptions/>
  <pageMargins left="0.6299212598425197" right="0.2362204724409449" top="0.3937007874015748" bottom="0.3937007874015748" header="0.15748031496062992" footer="0.1968503937007874"/>
  <pageSetup horizontalDpi="600" verticalDpi="600" orientation="portrait" paperSize="9" scale="86" r:id="rId1"/>
  <headerFooter differentFirst="1" alignWithMargins="0">
    <oddHeader>&amp;C&amp;"Times New Roman,звичайний"&amp;8&amp;P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2015-02-03T09:11:13Z</cp:lastPrinted>
  <dcterms:created xsi:type="dcterms:W3CDTF">2004-03-12T11:33:45Z</dcterms:created>
  <dcterms:modified xsi:type="dcterms:W3CDTF">2015-03-12T13:54:29Z</dcterms:modified>
  <cp:category/>
  <cp:version/>
  <cp:contentType/>
  <cp:contentStatus/>
</cp:coreProperties>
</file>